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calcId="125725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<sst xmlns="http://schemas.openxmlformats.org/spreadsheetml/2006/main" count="27" uniqueCount="20">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</sst>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10">
    <font>
      <sz val="11"/>
      <name val="ＭＳ Ｐゴシック"/>
      <family val="2"/>
    </font>
    <font>
      <sz val="10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0"/>
      <name val="ＭＳ Ｐゴシック"/>
      <family val="2"/>
    </font>
    <font>
      <sz val="14"/>
      <color rgb="FF000000"/>
      <name val="ＭＳ 明朝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0" fontId="2" fillId="0" borderId="0" xfId="21" applyFont="1">
      <alignment/>
      <protection/>
    </xf>
    <xf numFmtId="176" fontId="2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 shrinkToFit="1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 shrinkToFit="1"/>
      <protection/>
    </xf>
    <xf numFmtId="0" fontId="6" fillId="0" borderId="7" xfId="21" applyFont="1" applyBorder="1" applyAlignment="1">
      <alignment horizontal="left" vertical="center"/>
      <protection/>
    </xf>
    <xf numFmtId="0" fontId="6" fillId="0" borderId="8" xfId="21" applyFont="1" applyBorder="1" applyAlignment="1">
      <alignment horizontal="left" vertical="center"/>
      <protection/>
    </xf>
    <xf numFmtId="176" fontId="7" fillId="0" borderId="9" xfId="21" applyNumberFormat="1" applyFont="1" applyBorder="1" applyAlignment="1">
      <alignment horizontal="right" vertical="center"/>
      <protection/>
    </xf>
    <xf numFmtId="177" fontId="7" fillId="0" borderId="10" xfId="21" applyNumberFormat="1" applyFont="1" applyBorder="1" applyAlignment="1">
      <alignment horizontal="right" vertical="center"/>
      <protection/>
    </xf>
    <xf numFmtId="176" fontId="7" fillId="0" borderId="11" xfId="21" applyNumberFormat="1" applyFont="1" applyBorder="1" applyAlignment="1">
      <alignment horizontal="right" vertical="center"/>
      <protection/>
    </xf>
    <xf numFmtId="177" fontId="7" fillId="0" borderId="12" xfId="21" applyNumberFormat="1" applyFont="1" applyBorder="1" applyAlignment="1">
      <alignment horizontal="right" vertical="center"/>
      <protection/>
    </xf>
    <xf numFmtId="0" fontId="6" fillId="0" borderId="13" xfId="21" applyFont="1" applyBorder="1" applyAlignment="1">
      <alignment horizontal="left" vertical="center"/>
      <protection/>
    </xf>
    <xf numFmtId="176" fontId="7" fillId="0" borderId="14" xfId="21" applyNumberFormat="1" applyFont="1" applyBorder="1" applyAlignment="1">
      <alignment horizontal="right" vertical="center"/>
      <protection/>
    </xf>
    <xf numFmtId="177" fontId="7" fillId="0" borderId="15" xfId="21" applyNumberFormat="1" applyFont="1" applyBorder="1" applyAlignment="1">
      <alignment horizontal="right" vertical="center"/>
      <protection/>
    </xf>
    <xf numFmtId="176" fontId="7" fillId="0" borderId="16" xfId="21" applyNumberFormat="1" applyFont="1" applyBorder="1" applyAlignment="1">
      <alignment horizontal="right" vertical="center"/>
      <protection/>
    </xf>
    <xf numFmtId="177" fontId="7" fillId="0" borderId="17" xfId="21" applyNumberFormat="1" applyFont="1" applyBorder="1" applyAlignment="1">
      <alignment horizontal="right" vertical="center"/>
      <protection/>
    </xf>
    <xf numFmtId="0" fontId="6" fillId="0" borderId="18" xfId="21" applyFont="1" applyBorder="1" applyAlignment="1">
      <alignment horizontal="left" vertical="center"/>
      <protection/>
    </xf>
    <xf numFmtId="176" fontId="7" fillId="0" borderId="19" xfId="21" applyNumberFormat="1" applyFont="1" applyBorder="1" applyAlignment="1">
      <alignment horizontal="right" vertical="center"/>
      <protection/>
    </xf>
    <xf numFmtId="177" fontId="7" fillId="0" borderId="20" xfId="21" applyNumberFormat="1" applyFont="1" applyBorder="1" applyAlignment="1">
      <alignment horizontal="right" vertical="center"/>
      <protection/>
    </xf>
    <xf numFmtId="176" fontId="7" fillId="0" borderId="21" xfId="21" applyNumberFormat="1" applyFont="1" applyBorder="1" applyAlignment="1">
      <alignment horizontal="right" vertical="center"/>
      <protection/>
    </xf>
    <xf numFmtId="177" fontId="7" fillId="0" borderId="22" xfId="21" applyNumberFormat="1" applyFont="1" applyBorder="1" applyAlignment="1">
      <alignment horizontal="right" vertical="center"/>
      <protection/>
    </xf>
    <xf numFmtId="0" fontId="6" fillId="0" borderId="23" xfId="21" applyFont="1" applyBorder="1" applyAlignment="1">
      <alignment horizontal="left" vertical="center"/>
      <protection/>
    </xf>
    <xf numFmtId="0" fontId="6" fillId="0" borderId="24" xfId="21" applyFont="1" applyBorder="1" applyAlignment="1">
      <alignment horizontal="left" vertical="center"/>
      <protection/>
    </xf>
    <xf numFmtId="176" fontId="7" fillId="0" borderId="25" xfId="20" applyNumberFormat="1" applyFont="1" applyBorder="1" applyAlignment="1">
      <alignment horizontal="right" vertical="center"/>
      <protection/>
    </xf>
    <xf numFmtId="177" fontId="7" fillId="0" borderId="26" xfId="20" applyNumberFormat="1" applyFont="1" applyBorder="1" applyAlignment="1">
      <alignment horizontal="right" vertical="center"/>
      <protection/>
    </xf>
    <xf numFmtId="176" fontId="7" fillId="0" borderId="26" xfId="20" applyNumberFormat="1" applyFont="1" applyBorder="1" applyAlignment="1">
      <alignment horizontal="right" vertical="center"/>
      <protection/>
    </xf>
    <xf numFmtId="177" fontId="7" fillId="0" borderId="27" xfId="21" applyNumberFormat="1" applyFont="1" applyBorder="1" applyAlignment="1">
      <alignment horizontal="right" vertical="center"/>
      <protection/>
    </xf>
    <xf numFmtId="0" fontId="6" fillId="0" borderId="28" xfId="21" applyFont="1" applyBorder="1" applyAlignment="1">
      <alignment horizontal="left" vertical="center"/>
      <protection/>
    </xf>
    <xf numFmtId="0" fontId="6" fillId="0" borderId="29" xfId="21" applyFont="1" applyBorder="1" applyAlignment="1">
      <alignment horizontal="left" vertical="center"/>
      <protection/>
    </xf>
    <xf numFmtId="0" fontId="6" fillId="0" borderId="24" xfId="22" applyFont="1" applyBorder="1" applyAlignment="1">
      <alignment horizontal="left" vertical="center"/>
      <protection/>
    </xf>
    <xf numFmtId="176" fontId="7" fillId="0" borderId="25" xfId="21" applyNumberFormat="1" applyFont="1" applyBorder="1" applyAlignment="1">
      <alignment horizontal="right" vertical="center"/>
      <protection/>
    </xf>
    <xf numFmtId="177" fontId="7" fillId="0" borderId="26" xfId="21" applyNumberFormat="1" applyFont="1" applyBorder="1" applyAlignment="1">
      <alignment horizontal="right" vertical="center"/>
      <protection/>
    </xf>
    <xf numFmtId="176" fontId="7" fillId="0" borderId="26" xfId="21" applyNumberFormat="1" applyFont="1" applyBorder="1" applyAlignment="1">
      <alignment horizontal="right" vertical="center"/>
      <protection/>
    </xf>
    <xf numFmtId="0" fontId="6" fillId="0" borderId="30" xfId="21" applyFont="1" applyBorder="1" applyAlignment="1">
      <alignment horizontal="left" vertical="center"/>
      <protection/>
    </xf>
    <xf numFmtId="0" fontId="6" fillId="0" borderId="31" xfId="22" applyFont="1" applyBorder="1" applyAlignment="1">
      <alignment horizontal="left" vertical="center"/>
      <protection/>
    </xf>
    <xf numFmtId="176" fontId="7" fillId="0" borderId="32" xfId="21" applyNumberFormat="1" applyFont="1" applyBorder="1" applyAlignment="1">
      <alignment horizontal="right" vertical="center"/>
      <protection/>
    </xf>
    <xf numFmtId="177" fontId="7" fillId="0" borderId="33" xfId="21" applyNumberFormat="1" applyFont="1" applyBorder="1" applyAlignment="1">
      <alignment horizontal="right" vertical="center"/>
      <protection/>
    </xf>
    <xf numFmtId="176" fontId="7" fillId="0" borderId="34" xfId="21" applyNumberFormat="1" applyFont="1" applyBorder="1" applyAlignment="1">
      <alignment horizontal="right" vertical="center"/>
      <protection/>
    </xf>
    <xf numFmtId="177" fontId="7" fillId="0" borderId="35" xfId="21" applyNumberFormat="1" applyFont="1" applyBorder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A01" xfId="20"/>
    <cellStyle name="標準_A02" xfId="21"/>
    <cellStyle name="標準_TK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103913</v>
      </c>
      <c r="D2" s="13">
        <v>109.86</v>
      </c>
      <c r="E2" s="14">
        <v>41806663</v>
      </c>
      <c r="F2" s="15">
        <v>118.04</v>
      </c>
    </row>
    <row r="3" spans="1:6" ht="30" customHeight="1">
      <c r="A3" s="10"/>
      <c r="B3" s="16" t="s">
        <v>4</v>
      </c>
      <c r="C3" s="17">
        <v>20006</v>
      </c>
      <c r="D3" s="18">
        <v>108.53</v>
      </c>
      <c r="E3" s="19">
        <v>7377710</v>
      </c>
      <c r="F3" s="20">
        <v>134.18</v>
      </c>
    </row>
    <row r="4" spans="1:6" ht="30" customHeight="1">
      <c r="A4" s="10"/>
      <c r="B4" s="16" t="s">
        <v>5</v>
      </c>
      <c r="C4" s="17">
        <v>4483</v>
      </c>
      <c r="D4" s="18">
        <v>99.29</v>
      </c>
      <c r="E4" s="19">
        <v>1704856</v>
      </c>
      <c r="F4" s="20">
        <v>98.26</v>
      </c>
    </row>
    <row r="5" spans="1:6" ht="30" customHeight="1">
      <c r="A5" s="10"/>
      <c r="B5" s="16" t="s">
        <v>6</v>
      </c>
      <c r="C5" s="17">
        <v>127</v>
      </c>
      <c r="D5" s="18">
        <v>136.56</v>
      </c>
      <c r="E5" s="19">
        <v>138114</v>
      </c>
      <c r="F5" s="20">
        <v>113.66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1461</v>
      </c>
      <c r="D7" s="23">
        <v>99.46</v>
      </c>
      <c r="E7" s="24">
        <v>394880</v>
      </c>
      <c r="F7" s="25">
        <v>105.14</v>
      </c>
    </row>
    <row r="8" spans="1:6" ht="30" customHeight="1">
      <c r="A8" s="26"/>
      <c r="B8" s="27" t="s">
        <v>9</v>
      </c>
      <c r="C8" s="28">
        <f>IF(SUM(C2:C7)=0,"",SUM(C2:C7))</f>
        <v>129990</v>
      </c>
      <c r="D8" s="29">
        <f>IF(C8="","",C8/119099*100)</f>
        <v>109.14449323671904</v>
      </c>
      <c r="E8" s="30">
        <f>IF(SUM(E2:E7)=0,"",SUM(E2:E7))</f>
        <v>51422223</v>
      </c>
      <c r="F8" s="31">
        <f>IF(E8="","",E8/43150035*100)</f>
        <v>119.17075617667518</v>
      </c>
    </row>
    <row r="9" spans="1:6" ht="30" customHeight="1">
      <c r="A9" s="32"/>
      <c r="B9" s="11" t="s">
        <v>10</v>
      </c>
      <c r="C9" s="12">
        <v>18006</v>
      </c>
      <c r="D9" s="13">
        <v>107.54</v>
      </c>
      <c r="E9" s="14">
        <v>6327668</v>
      </c>
      <c r="F9" s="15">
        <v>121.3</v>
      </c>
    </row>
    <row r="10" spans="1:6" ht="30" customHeight="1">
      <c r="A10" s="10"/>
      <c r="B10" s="21" t="s">
        <v>8</v>
      </c>
      <c r="C10" s="22">
        <v>299</v>
      </c>
      <c r="D10" s="23">
        <v>48.46</v>
      </c>
      <c r="E10" s="24">
        <v>108030</v>
      </c>
      <c r="F10" s="25">
        <v>65.45</v>
      </c>
    </row>
    <row r="11" spans="1:6" ht="30" customHeight="1">
      <c r="A11" s="26"/>
      <c r="B11" s="27" t="s">
        <v>9</v>
      </c>
      <c r="C11" s="28">
        <f>IF(SUM(C9:C10)=0,"",SUM(C9:C10))</f>
        <v>18305</v>
      </c>
      <c r="D11" s="29">
        <f>IF(C11="","",C11/17361*100)</f>
        <v>105.43747479983871</v>
      </c>
      <c r="E11" s="30">
        <f>IF(SUM(E9:E10)=0,"",SUM(E9:E10))</f>
        <v>6435698</v>
      </c>
      <c r="F11" s="31">
        <f>IF(E11="","",E11/5381521*100)</f>
        <v>119.58882999806188</v>
      </c>
    </row>
    <row r="12" spans="1:6" ht="30" customHeight="1">
      <c r="A12" s="32"/>
      <c r="B12" s="11" t="s">
        <v>11</v>
      </c>
      <c r="C12" s="12">
        <v>35379</v>
      </c>
      <c r="D12" s="13">
        <v>110.54</v>
      </c>
      <c r="E12" s="14">
        <v>17473055</v>
      </c>
      <c r="F12" s="15">
        <v>122.04</v>
      </c>
    </row>
    <row r="13" spans="1:6" ht="30" customHeight="1">
      <c r="A13" s="10"/>
      <c r="B13" s="16" t="s">
        <v>12</v>
      </c>
      <c r="C13" s="17">
        <v>274</v>
      </c>
      <c r="D13" s="18">
        <v>101.11</v>
      </c>
      <c r="E13" s="19">
        <v>97490</v>
      </c>
      <c r="F13" s="20">
        <v>130.53</v>
      </c>
    </row>
    <row r="14" spans="1:6" ht="30" customHeight="1">
      <c r="A14" s="10"/>
      <c r="B14" s="21" t="s">
        <v>8</v>
      </c>
      <c r="C14" s="22">
        <v>405</v>
      </c>
      <c r="D14" s="23">
        <v>106.86</v>
      </c>
      <c r="E14" s="24">
        <v>185908</v>
      </c>
      <c r="F14" s="25">
        <v>172.48</v>
      </c>
    </row>
    <row r="15" spans="1:6" ht="30" customHeight="1">
      <c r="A15" s="26"/>
      <c r="B15" s="27" t="s">
        <v>9</v>
      </c>
      <c r="C15" s="28">
        <f>IF(SUM(C12:C14)=0,"",SUM(C12:C14))</f>
        <v>36058</v>
      </c>
      <c r="D15" s="29">
        <f>IF(C15="","",C15/32655*100)</f>
        <v>110.42106874904303</v>
      </c>
      <c r="E15" s="30">
        <f>IF(SUM(E12:E14)=0,"",SUM(E12:E14))</f>
        <v>17756453</v>
      </c>
      <c r="F15" s="31">
        <f>IF(E15="","",E15/14499849*100)</f>
        <v>122.45957182036862</v>
      </c>
    </row>
    <row r="16" spans="1:6" ht="30" customHeight="1">
      <c r="A16" s="32"/>
      <c r="B16" s="11" t="s">
        <v>13</v>
      </c>
      <c r="C16" s="12">
        <v>6548</v>
      </c>
      <c r="D16" s="13">
        <v>116.85</v>
      </c>
      <c r="E16" s="14">
        <v>3228769</v>
      </c>
      <c r="F16" s="15">
        <v>155.52</v>
      </c>
    </row>
    <row r="17" spans="1:6" ht="30" customHeight="1">
      <c r="A17" s="10"/>
      <c r="B17" s="21" t="s">
        <v>8</v>
      </c>
      <c r="C17" s="22">
        <v>93</v>
      </c>
      <c r="D17" s="23">
        <v>143.08</v>
      </c>
      <c r="E17" s="24">
        <v>57139</v>
      </c>
      <c r="F17" s="25">
        <v>169.98</v>
      </c>
    </row>
    <row r="18" spans="1:6" ht="30" customHeight="1">
      <c r="A18" s="26"/>
      <c r="B18" s="27" t="s">
        <v>9</v>
      </c>
      <c r="C18" s="28">
        <f>IF(SUM(C16:C17)=0,"",SUM(C16:C17))</f>
        <v>6641</v>
      </c>
      <c r="D18" s="29">
        <f>IF(C18="","",C18/5669*100)</f>
        <v>117.14588110777915</v>
      </c>
      <c r="E18" s="30">
        <f>IF(SUM(E16:E17)=0,"",SUM(E16:E17))</f>
        <v>3285908</v>
      </c>
      <c r="F18" s="31">
        <f>IF(E18="","",E18/2109726*100)</f>
        <v>155.75046238231886</v>
      </c>
    </row>
    <row r="19" spans="1:7" ht="30" customHeight="1">
      <c r="A19" s="33" t="s">
        <v>14</v>
      </c>
      <c r="B19" s="34"/>
      <c r="C19" s="35">
        <f>IF(SUM(C18,C15,C11,C8)=0,"",SUM(C18,C15,C11,C8))</f>
        <v>190994</v>
      </c>
      <c r="D19" s="36">
        <f>IF(C19&lt;&gt;"",IF(C20&lt;&gt;"",C19/C20*100,""),"")</f>
        <v>109.27430428414499</v>
      </c>
      <c r="E19" s="37">
        <f>IF(SUM(E18,E15,E11,E8)=0,"",SUM(E18,E15,E11,E8))</f>
        <v>78900282</v>
      </c>
      <c r="F19" s="31">
        <f>IF(E19&lt;&gt;"",IF(E20&lt;&gt;"",E19/E20*100,""),"")</f>
        <v>121.1220634164304</v>
      </c>
      <c r="G19" s="2"/>
    </row>
    <row r="20" spans="1:6" ht="30" customHeight="1" thickBot="1">
      <c r="A20" s="38" t="s">
        <v>15</v>
      </c>
      <c r="B20" s="39"/>
      <c r="C20" s="40">
        <v>174784</v>
      </c>
      <c r="D20" s="41">
        <v>93.81</v>
      </c>
      <c r="E20" s="42">
        <v>65141131</v>
      </c>
      <c r="F20" s="43">
        <v>89.48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2"/>
  <headerFooter>
    <oddHeader>&amp;L
 &amp;"ＭＳ 明朝,太字"&amp;12  2017年01月&amp;C&amp;"ＭＳ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2017-02-22T01:26:59Z</cp:lastPrinted>
  <dcterms:created xsi:type="dcterms:W3CDTF">2010-08-02T01:01:10Z</dcterms:created>
  <dcterms:modified xsi:type="dcterms:W3CDTF">2017-02-22T01:27:00Z</dcterms:modified>
  <cp:category/>
  <cp:version/>
  <cp:contentType/>
  <cp:contentStatus/>
</cp:coreProperties>
</file>