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8" i="1" l="1"/>
  <c r="D18" i="1"/>
  <c r="F15" i="1"/>
  <c r="D15" i="1"/>
  <c r="F11" i="1"/>
  <c r="D11" i="1"/>
  <c r="F8" i="1"/>
  <c r="D8" i="1"/>
  <c r="C8" i="1" l="1"/>
  <c r="E8" i="1"/>
  <c r="C11" i="1"/>
  <c r="E11" i="1"/>
  <c r="C15" i="1"/>
  <c r="E15" i="1"/>
  <c r="C18" i="1"/>
  <c r="E18" i="1"/>
  <c r="E19" i="1" l="1"/>
  <c r="F19" i="1" s="1"/>
  <c r="C19" i="1"/>
  <c r="D19" i="1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<sst xmlns="http://schemas.openxmlformats.org/spreadsheetml/2006/main" count="27" uniqueCount="20">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</sst>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176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G27" sqref="G27"/>
    </sheetView>
  </sheetViews>
  <sheetFormatPr defaultRowHeight="13.5" x14ac:dyDescent="0.1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 x14ac:dyDescent="0.15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 x14ac:dyDescent="0.15">
      <c r="A2" s="10"/>
      <c r="B2" s="11" t="s">
        <v>3</v>
      </c>
      <c r="C2" s="12">
        <v>675239</v>
      </c>
      <c r="D2" s="13">
        <v>103.74</v>
      </c>
      <c r="E2" s="14">
        <v>292658461</v>
      </c>
      <c r="F2" s="15">
        <v>104.27</v>
      </c>
    </row>
    <row r="3" spans="1:8" ht="30" customHeight="1" x14ac:dyDescent="0.15">
      <c r="A3" s="10"/>
      <c r="B3" s="16" t="s">
        <v>4</v>
      </c>
      <c r="C3" s="17">
        <v>136473</v>
      </c>
      <c r="D3" s="18">
        <v>98.08</v>
      </c>
      <c r="E3" s="19">
        <v>54336137</v>
      </c>
      <c r="F3" s="20">
        <v>107.22</v>
      </c>
    </row>
    <row r="4" spans="1:8" ht="30" customHeight="1" x14ac:dyDescent="0.15">
      <c r="A4" s="10"/>
      <c r="B4" s="16" t="s">
        <v>5</v>
      </c>
      <c r="C4" s="17">
        <v>34228</v>
      </c>
      <c r="D4" s="18">
        <v>106.59</v>
      </c>
      <c r="E4" s="19">
        <v>13405458</v>
      </c>
      <c r="F4" s="20">
        <v>92.36</v>
      </c>
    </row>
    <row r="5" spans="1:8" ht="30" customHeight="1" x14ac:dyDescent="0.15">
      <c r="A5" s="10"/>
      <c r="B5" s="16" t="s">
        <v>6</v>
      </c>
      <c r="C5" s="17">
        <v>643</v>
      </c>
      <c r="D5" s="18">
        <v>80.98</v>
      </c>
      <c r="E5" s="19">
        <v>431428</v>
      </c>
      <c r="F5" s="20">
        <v>41.36</v>
      </c>
    </row>
    <row r="6" spans="1:8" ht="30" customHeight="1" x14ac:dyDescent="0.15">
      <c r="A6" s="10"/>
      <c r="B6" s="16" t="s">
        <v>7</v>
      </c>
      <c r="C6" s="17">
        <v>27</v>
      </c>
      <c r="D6" s="18"/>
      <c r="E6" s="19">
        <v>14508</v>
      </c>
      <c r="F6" s="20"/>
    </row>
    <row r="7" spans="1:8" ht="30" customHeight="1" x14ac:dyDescent="0.15">
      <c r="A7" s="10"/>
      <c r="B7" s="21" t="s">
        <v>8</v>
      </c>
      <c r="C7" s="22">
        <v>11552</v>
      </c>
      <c r="D7" s="23">
        <v>113.8</v>
      </c>
      <c r="E7" s="24">
        <v>3926131</v>
      </c>
      <c r="F7" s="25">
        <v>135.21</v>
      </c>
    </row>
    <row r="8" spans="1:8" ht="30" customHeight="1" x14ac:dyDescent="0.15">
      <c r="A8" s="26"/>
      <c r="B8" s="27" t="s">
        <v>9</v>
      </c>
      <c r="C8" s="28">
        <f>IF(SUM(C2:C7)=0,"",SUM(C2:C7))</f>
        <v>858162</v>
      </c>
      <c r="D8" s="29">
        <f>IF(C8="","",C8/833081*100)</f>
        <v>103.0106316192543</v>
      </c>
      <c r="E8" s="30">
        <f>IF(SUM(E2:E7)=0,"",SUM(E2:E7))</f>
        <v>364772123</v>
      </c>
      <c r="F8" s="31">
        <f>IF(E8="","",E8/349821513*100)</f>
        <v>104.27378232738933</v>
      </c>
    </row>
    <row r="9" spans="1:8" ht="30" customHeight="1" x14ac:dyDescent="0.15">
      <c r="A9" s="32"/>
      <c r="B9" s="11" t="s">
        <v>10</v>
      </c>
      <c r="C9" s="12">
        <v>124957</v>
      </c>
      <c r="D9" s="13">
        <v>103.2</v>
      </c>
      <c r="E9" s="14">
        <v>52106621</v>
      </c>
      <c r="F9" s="15">
        <v>107.82</v>
      </c>
    </row>
    <row r="10" spans="1:8" ht="30" customHeight="1" x14ac:dyDescent="0.15">
      <c r="A10" s="10"/>
      <c r="B10" s="21" t="s">
        <v>8</v>
      </c>
      <c r="C10" s="22">
        <v>998</v>
      </c>
      <c r="D10" s="23">
        <v>101.11</v>
      </c>
      <c r="E10" s="24">
        <v>416646</v>
      </c>
      <c r="F10" s="25">
        <v>122.25</v>
      </c>
    </row>
    <row r="11" spans="1:8" ht="30" customHeight="1" x14ac:dyDescent="0.15">
      <c r="A11" s="26"/>
      <c r="B11" s="27" t="s">
        <v>9</v>
      </c>
      <c r="C11" s="28">
        <f>IF(SUM(C9:C10)=0,"",SUM(C9:C10))</f>
        <v>125955</v>
      </c>
      <c r="D11" s="29">
        <f>IF(C11="","",C11/122067*100)</f>
        <v>103.18513603185136</v>
      </c>
      <c r="E11" s="30">
        <f>IF(SUM(E9:E10)=0,"",SUM(E9:E10))</f>
        <v>52523267</v>
      </c>
      <c r="F11" s="31">
        <f>IF(E11="","",E11/48666633*100)</f>
        <v>107.92459589304238</v>
      </c>
    </row>
    <row r="12" spans="1:8" ht="30" customHeight="1" x14ac:dyDescent="0.15">
      <c r="A12" s="32"/>
      <c r="B12" s="11" t="s">
        <v>11</v>
      </c>
      <c r="C12" s="12">
        <v>216335</v>
      </c>
      <c r="D12" s="13">
        <v>87.5</v>
      </c>
      <c r="E12" s="14">
        <v>114822758</v>
      </c>
      <c r="F12" s="15">
        <v>80.959999999999994</v>
      </c>
    </row>
    <row r="13" spans="1:8" ht="30" customHeight="1" x14ac:dyDescent="0.15">
      <c r="A13" s="10"/>
      <c r="B13" s="16" t="s">
        <v>12</v>
      </c>
      <c r="C13" s="17">
        <v>1706</v>
      </c>
      <c r="D13" s="18">
        <v>85.43</v>
      </c>
      <c r="E13" s="19">
        <v>550637</v>
      </c>
      <c r="F13" s="20">
        <v>95.2</v>
      </c>
    </row>
    <row r="14" spans="1:8" ht="30" customHeight="1" x14ac:dyDescent="0.15">
      <c r="A14" s="10"/>
      <c r="B14" s="21" t="s">
        <v>8</v>
      </c>
      <c r="C14" s="22">
        <v>957</v>
      </c>
      <c r="D14" s="23">
        <v>147.22999999999999</v>
      </c>
      <c r="E14" s="24">
        <v>709386</v>
      </c>
      <c r="F14" s="25">
        <v>310.33</v>
      </c>
    </row>
    <row r="15" spans="1:8" ht="30" customHeight="1" x14ac:dyDescent="0.15">
      <c r="A15" s="26"/>
      <c r="B15" s="27" t="s">
        <v>9</v>
      </c>
      <c r="C15" s="28">
        <f>IF(SUM(C12:C14)=0,"",SUM(C12:C14))</f>
        <v>218998</v>
      </c>
      <c r="D15" s="29">
        <f>IF(C15="","",C15/249898*100)</f>
        <v>87.634955061665153</v>
      </c>
      <c r="E15" s="30">
        <f>IF(SUM(E12:E14)=0,"",SUM(E12:E14))</f>
        <v>116082781</v>
      </c>
      <c r="F15" s="31">
        <f>IF(E15="","",E15/142633089*100)</f>
        <v>81.385589987467782</v>
      </c>
    </row>
    <row r="16" spans="1:8" ht="30" customHeight="1" x14ac:dyDescent="0.15">
      <c r="A16" s="32"/>
      <c r="B16" s="11" t="s">
        <v>13</v>
      </c>
      <c r="C16" s="12">
        <v>43673</v>
      </c>
      <c r="D16" s="13">
        <v>98.91</v>
      </c>
      <c r="E16" s="14">
        <v>16998950</v>
      </c>
      <c r="F16" s="15">
        <v>97.02</v>
      </c>
    </row>
    <row r="17" spans="1:7" ht="30" customHeight="1" x14ac:dyDescent="0.15">
      <c r="A17" s="10"/>
      <c r="B17" s="21" t="s">
        <v>8</v>
      </c>
      <c r="C17" s="22">
        <v>183</v>
      </c>
      <c r="D17" s="23">
        <v>228.75</v>
      </c>
      <c r="E17" s="24">
        <v>37089</v>
      </c>
      <c r="F17" s="25">
        <v>93.21</v>
      </c>
    </row>
    <row r="18" spans="1:7" ht="30" customHeight="1" x14ac:dyDescent="0.15">
      <c r="A18" s="26"/>
      <c r="B18" s="27" t="s">
        <v>9</v>
      </c>
      <c r="C18" s="28">
        <f>IF(SUM(C16:C17)=0,"",SUM(C16:C17))</f>
        <v>43856</v>
      </c>
      <c r="D18" s="29">
        <f>IF(C18="","",C18/44236*100)</f>
        <v>99.140971154715615</v>
      </c>
      <c r="E18" s="30">
        <f>IF(SUM(E16:E17)=0,"",SUM(E16:E17))</f>
        <v>17036039</v>
      </c>
      <c r="F18" s="31">
        <f>IF(E18="","",E18/17561483*100)</f>
        <v>97.007974782084176</v>
      </c>
    </row>
    <row r="19" spans="1:7" ht="30" customHeight="1" x14ac:dyDescent="0.15">
      <c r="A19" s="33" t="s">
        <v>14</v>
      </c>
      <c r="B19" s="34"/>
      <c r="C19" s="35">
        <f>IF(SUM(C18,C15,C11,C8)=0,"",SUM(C18,C15,C11,C8))</f>
        <v>1246971</v>
      </c>
      <c r="D19" s="36">
        <f>IF(C19&lt;&gt; "",IF(C20 &lt;&gt;"",C19/C20*100,""),"")</f>
        <v>99.815013743894497</v>
      </c>
      <c r="E19" s="37">
        <f>IF(SUM(E18,E15,E11,E8)=0,"",SUM(E18,E15,E11,E8))</f>
        <v>550414210</v>
      </c>
      <c r="F19" s="31">
        <f>IF(E19&lt;&gt; "",IF(E20 &lt;&gt;"",E19/E20*100,""),"")</f>
        <v>98.519999324554007</v>
      </c>
      <c r="G19" s="2"/>
    </row>
    <row r="20" spans="1:7" ht="30" customHeight="1" thickBot="1" x14ac:dyDescent="0.2">
      <c r="A20" s="38" t="s">
        <v>15</v>
      </c>
      <c r="B20" s="39"/>
      <c r="C20" s="40">
        <v>1249282</v>
      </c>
      <c r="D20" s="41">
        <v>103.53</v>
      </c>
      <c r="E20" s="42">
        <v>558682718</v>
      </c>
      <c r="F20" s="43">
        <v>115.18</v>
      </c>
    </row>
    <row r="24" spans="1:7" ht="18" x14ac:dyDescent="0.15">
      <c r="A24" s="44" t="s">
        <v>17</v>
      </c>
    </row>
    <row r="25" spans="1:7" ht="18" x14ac:dyDescent="0.15">
      <c r="A25" s="44" t="s">
        <v>18</v>
      </c>
    </row>
    <row r="26" spans="1:7" ht="18" x14ac:dyDescent="0.15">
      <c r="A26" s="44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4294967292" verticalDpi="200" r:id="rId1"/>
  <headerFooter>
    <oddHeader>&amp;C&amp;"ＭＳ 明朝,太字"&amp;20 国際輸入航空貨物実績集計表   &amp;L
 &amp;"ＭＳ 明朝,太字"&amp;12  2018年07月～2018年12月&amp;R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2019-01-18T04:21:13Z</cp:lastPrinted>
  <dcterms:created xsi:type="dcterms:W3CDTF">2010-08-02T01:01:10Z</dcterms:created>
  <dcterms:modified xsi:type="dcterms:W3CDTF">2019-01-18T04:21:13Z</dcterms:modified>
</cp:coreProperties>
</file>