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Newtki\Netit\【Netit】\国際\輸入\国際輸入航空貨物実績集計表（2019年1月～12月）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<sst xmlns="http://schemas.openxmlformats.org/spreadsheetml/2006/main" count="27" uniqueCount="20">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</sst>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6" xfId="2" applyNumberFormat="1" applyFont="1" applyBorder="1" applyAlignment="1">
      <alignment horizontal="right" vertical="center"/>
    </xf>
    <xf numFmtId="177" fontId="8" fillId="0" borderId="23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5" xfId="2" applyNumberFormat="1" applyFont="1" applyBorder="1" applyAlignment="1">
      <alignment horizontal="right" vertical="center"/>
    </xf>
    <xf numFmtId="177" fontId="8" fillId="0" borderId="31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5" xfId="1" applyNumberFormat="1" applyFont="1" applyBorder="1" applyAlignment="1">
      <alignment horizontal="right" vertical="center"/>
    </xf>
    <xf numFmtId="177" fontId="8" fillId="0" borderId="31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1" sqref="G1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34">
        <v>96443</v>
      </c>
      <c r="D2" s="35">
        <v>86.32</v>
      </c>
      <c r="E2" s="36">
        <v>43830475</v>
      </c>
      <c r="F2" s="37">
        <v>89.62</v>
      </c>
    </row>
    <row r="3" spans="1:8" ht="30" customHeight="1" x14ac:dyDescent="0.15">
      <c r="A3" s="10"/>
      <c r="B3" s="12" t="s">
        <v>4</v>
      </c>
      <c r="C3" s="13">
        <v>22218</v>
      </c>
      <c r="D3" s="14">
        <v>93.56</v>
      </c>
      <c r="E3" s="15">
        <v>8937714</v>
      </c>
      <c r="F3" s="16">
        <v>85.87</v>
      </c>
    </row>
    <row r="4" spans="1:8" ht="30" customHeight="1" x14ac:dyDescent="0.15">
      <c r="A4" s="10"/>
      <c r="B4" s="12" t="s">
        <v>5</v>
      </c>
      <c r="C4" s="13">
        <v>11791</v>
      </c>
      <c r="D4" s="14">
        <v>186.42</v>
      </c>
      <c r="E4" s="15">
        <v>4200839</v>
      </c>
      <c r="F4" s="16">
        <v>195.31</v>
      </c>
    </row>
    <row r="5" spans="1:8" ht="30" customHeight="1" x14ac:dyDescent="0.15">
      <c r="A5" s="10"/>
      <c r="B5" s="12" t="s">
        <v>6</v>
      </c>
      <c r="C5" s="13">
        <v>89</v>
      </c>
      <c r="D5" s="14">
        <v>76.72</v>
      </c>
      <c r="E5" s="15">
        <v>48159</v>
      </c>
      <c r="F5" s="16">
        <v>66.31</v>
      </c>
    </row>
    <row r="6" spans="1:8" ht="30" customHeight="1" x14ac:dyDescent="0.15">
      <c r="A6" s="10"/>
      <c r="B6" s="12" t="s">
        <v>7</v>
      </c>
      <c r="C6" s="13"/>
      <c r="D6" s="14"/>
      <c r="E6" s="15"/>
      <c r="F6" s="16"/>
    </row>
    <row r="7" spans="1:8" ht="30" customHeight="1" x14ac:dyDescent="0.15">
      <c r="A7" s="10"/>
      <c r="B7" s="17" t="s">
        <v>8</v>
      </c>
      <c r="C7" s="18">
        <v>1801</v>
      </c>
      <c r="D7" s="19">
        <v>83.65</v>
      </c>
      <c r="E7" s="20">
        <v>744288</v>
      </c>
      <c r="F7" s="21">
        <v>89.71</v>
      </c>
    </row>
    <row r="8" spans="1:8" ht="30" customHeight="1" x14ac:dyDescent="0.15">
      <c r="A8" s="22"/>
      <c r="B8" s="23" t="s">
        <v>9</v>
      </c>
      <c r="C8" s="42">
        <f>IF(SUM(C2:C7)=0,"",SUM(C2:C7))</f>
        <v>132342</v>
      </c>
      <c r="D8" s="43">
        <f>IF(C8="","",C8/144069*100)</f>
        <v>91.860150344626533</v>
      </c>
      <c r="E8" s="44">
        <f>IF(SUM(E2:E7)=0,"",SUM(E2:E7))</f>
        <v>57761475</v>
      </c>
      <c r="F8" s="41">
        <f>IF(E8="","",E8/62367137*100)</f>
        <v>92.615242222839242</v>
      </c>
    </row>
    <row r="9" spans="1:8" ht="30" customHeight="1" x14ac:dyDescent="0.15">
      <c r="A9" s="24"/>
      <c r="B9" s="11" t="s">
        <v>10</v>
      </c>
      <c r="C9" s="34">
        <v>19081</v>
      </c>
      <c r="D9" s="35">
        <v>94.26</v>
      </c>
      <c r="E9" s="36">
        <v>7631918</v>
      </c>
      <c r="F9" s="37">
        <v>91.78</v>
      </c>
    </row>
    <row r="10" spans="1:8" ht="30" customHeight="1" x14ac:dyDescent="0.15">
      <c r="A10" s="10"/>
      <c r="B10" s="17" t="s">
        <v>8</v>
      </c>
      <c r="C10" s="18">
        <v>179</v>
      </c>
      <c r="D10" s="19">
        <v>95.72</v>
      </c>
      <c r="E10" s="20">
        <v>73246</v>
      </c>
      <c r="F10" s="21">
        <v>89.47</v>
      </c>
    </row>
    <row r="11" spans="1:8" ht="30" customHeight="1" x14ac:dyDescent="0.15">
      <c r="A11" s="22"/>
      <c r="B11" s="23" t="s">
        <v>9</v>
      </c>
      <c r="C11" s="42">
        <f>IF(SUM(C9:C10)=0,"",SUM(C9:C10))</f>
        <v>19260</v>
      </c>
      <c r="D11" s="43">
        <f>IF(C11="","",C11/20429*100)</f>
        <v>94.277742424984083</v>
      </c>
      <c r="E11" s="44">
        <f>IF(SUM(E9:E10)=0,"",SUM(E9:E10))</f>
        <v>7705164</v>
      </c>
      <c r="F11" s="41">
        <f>IF(E11="","",E11/8397395*100)</f>
        <v>91.756598326028495</v>
      </c>
    </row>
    <row r="12" spans="1:8" ht="30" customHeight="1" x14ac:dyDescent="0.15">
      <c r="A12" s="24"/>
      <c r="B12" s="11" t="s">
        <v>11</v>
      </c>
      <c r="C12" s="34">
        <v>34150</v>
      </c>
      <c r="D12" s="35">
        <v>82.32</v>
      </c>
      <c r="E12" s="36">
        <v>18508823</v>
      </c>
      <c r="F12" s="37">
        <v>80.260000000000005</v>
      </c>
    </row>
    <row r="13" spans="1:8" ht="30" customHeight="1" x14ac:dyDescent="0.15">
      <c r="A13" s="10"/>
      <c r="B13" s="12" t="s">
        <v>12</v>
      </c>
      <c r="C13" s="13">
        <v>321</v>
      </c>
      <c r="D13" s="14">
        <v>125.88</v>
      </c>
      <c r="E13" s="15">
        <v>128693</v>
      </c>
      <c r="F13" s="16">
        <v>152.77000000000001</v>
      </c>
    </row>
    <row r="14" spans="1:8" ht="30" customHeight="1" x14ac:dyDescent="0.15">
      <c r="A14" s="10"/>
      <c r="B14" s="17" t="s">
        <v>8</v>
      </c>
      <c r="C14" s="18">
        <v>352</v>
      </c>
      <c r="D14" s="19">
        <v>328.97</v>
      </c>
      <c r="E14" s="20">
        <v>146969</v>
      </c>
      <c r="F14" s="21">
        <v>140.32</v>
      </c>
    </row>
    <row r="15" spans="1:8" ht="30" customHeight="1" x14ac:dyDescent="0.15">
      <c r="A15" s="22"/>
      <c r="B15" s="23" t="s">
        <v>9</v>
      </c>
      <c r="C15" s="42">
        <f>IF(SUM(C12:C14)=0,"",SUM(C12:C14))</f>
        <v>34823</v>
      </c>
      <c r="D15" s="43">
        <f>IF(C15="","",C15/41848*100)</f>
        <v>83.213056776906896</v>
      </c>
      <c r="E15" s="44">
        <f>IF(SUM(E12:E14)=0,"",SUM(E12:E14))</f>
        <v>18784485</v>
      </c>
      <c r="F15" s="41">
        <f>IF(E15="","",E15/23248992*100)</f>
        <v>80.796986811299178</v>
      </c>
    </row>
    <row r="16" spans="1:8" ht="30" customHeight="1" x14ac:dyDescent="0.15">
      <c r="A16" s="24"/>
      <c r="B16" s="11" t="s">
        <v>13</v>
      </c>
      <c r="C16" s="34">
        <v>6281</v>
      </c>
      <c r="D16" s="35">
        <v>90.81</v>
      </c>
      <c r="E16" s="36">
        <v>2270985</v>
      </c>
      <c r="F16" s="37">
        <v>80.61</v>
      </c>
    </row>
    <row r="17" spans="1:7" ht="30" customHeight="1" x14ac:dyDescent="0.15">
      <c r="A17" s="10"/>
      <c r="B17" s="17" t="s">
        <v>8</v>
      </c>
      <c r="C17" s="18">
        <v>89</v>
      </c>
      <c r="D17" s="19">
        <v>296.67</v>
      </c>
      <c r="E17" s="20">
        <v>14493</v>
      </c>
      <c r="F17" s="21">
        <v>356.36</v>
      </c>
    </row>
    <row r="18" spans="1:7" ht="30" customHeight="1" x14ac:dyDescent="0.15">
      <c r="A18" s="22"/>
      <c r="B18" s="23" t="s">
        <v>9</v>
      </c>
      <c r="C18" s="42">
        <f>IF(SUM(C16:C17)=0,"",SUM(C16:C17))</f>
        <v>6370</v>
      </c>
      <c r="D18" s="43">
        <f>IF(C18="","",C18/6947*100)</f>
        <v>91.694256513602994</v>
      </c>
      <c r="E18" s="44">
        <f>IF(SUM(E16:E17)=0,"",SUM(E16:E17))</f>
        <v>2285478</v>
      </c>
      <c r="F18" s="41">
        <f>IF(E18="","",E18/2821208*100)</f>
        <v>81.010616728720464</v>
      </c>
    </row>
    <row r="19" spans="1:7" ht="30" customHeight="1" x14ac:dyDescent="0.15">
      <c r="A19" s="25" t="s">
        <v>14</v>
      </c>
      <c r="B19" s="26"/>
      <c r="C19" s="38">
        <f>IF(SUM(C18,C15,C11,C8)=0,"",SUM(C18,C15,C11,C8))</f>
        <v>192795</v>
      </c>
      <c r="D19" s="39">
        <f>IF(C19&lt;&gt; "",IF(C20 &lt;&gt;"",C19/C20*100,""),"")</f>
        <v>90.389745561270175</v>
      </c>
      <c r="E19" s="40">
        <f>IF(SUM(E18,E15,E11,E8)=0,"",SUM(E18,E15,E11,E8))</f>
        <v>86536602</v>
      </c>
      <c r="F19" s="41">
        <f>IF(E19&lt;&gt; "",IF(E20 &lt;&gt;"",E19/E20*100,""),"")</f>
        <v>89.365251715675726</v>
      </c>
      <c r="G19" s="2"/>
    </row>
    <row r="20" spans="1:7" ht="30" customHeight="1" thickBot="1" x14ac:dyDescent="0.2">
      <c r="A20" s="27" t="s">
        <v>15</v>
      </c>
      <c r="B20" s="28"/>
      <c r="C20" s="29">
        <v>213293</v>
      </c>
      <c r="D20" s="30">
        <v>100.33</v>
      </c>
      <c r="E20" s="31">
        <v>96834732</v>
      </c>
      <c r="F20" s="32">
        <v>93.1</v>
      </c>
    </row>
    <row r="24" spans="1:7" ht="18" x14ac:dyDescent="0.15">
      <c r="A24" s="33" t="s">
        <v>17</v>
      </c>
    </row>
    <row r="25" spans="1:7" ht="18" x14ac:dyDescent="0.15">
      <c r="A25" s="33" t="s">
        <v>18</v>
      </c>
    </row>
    <row r="26" spans="1:7" ht="18" x14ac:dyDescent="0.15">
      <c r="A26" s="3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&amp;L
 &amp;"ＭＳ 明朝,太字"&amp;12  2019年11月&amp;C&amp;"ＭＳ 明朝,太字"&amp;20 国際輸入航空貨物実績集計表 &lt;訂正版&gt;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2020-01-16T05:19:37Z</cp:lastPrinted>
  <dcterms:created xsi:type="dcterms:W3CDTF">2010-08-02T01:01:10Z</dcterms:created>
  <dcterms:modified xsi:type="dcterms:W3CDTF">2020-01-19T23:57:16Z</dcterms:modified>
</cp:coreProperties>
</file>