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25725" refMode="R1C1"/>
</workbook>
</file>

<file path=xl/calcChain.xml><?xml version="1.0" encoding="utf-8"?>
<calcChain xmlns="http://schemas.openxmlformats.org/spreadsheetml/2006/main">
  <c r="F18" i="1"/>
  <c r="D18"/>
  <c r="F15"/>
  <c r="D15"/>
  <c r="F11"/>
  <c r="D11"/>
  <c r="F8"/>
  <c r="D8"/>
  <c r="C8" l="1"/>
  <c r="E8"/>
  <c r="C11"/>
  <c r="E11"/>
  <c r="C15"/>
  <c r="E15"/>
  <c r="C18"/>
  <c r="E18"/>
  <c r="E19"/>
  <c r="F19" s="1"/>
  <c r="C19" l="1"/>
  <c r="D19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<sst xmlns="http://schemas.openxmlformats.org/spreadsheetml/2006/main" count="27" uniqueCount="20">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</sst>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#,##0.00_ "/>
  </numFmts>
  <fonts count="9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  <font>
      <sz val="14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57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  <xf numFmtId="176" fontId="8" fillId="0" borderId="6" xfId="2" applyNumberFormat="1" applyFont="1" applyBorder="1" applyAlignment="1">
      <alignment horizontal="right" vertical="center"/>
    </xf>
    <xf numFmtId="177" fontId="8" fillId="0" borderId="23" xfId="2" applyNumberFormat="1" applyFont="1" applyBorder="1" applyAlignment="1">
      <alignment horizontal="right" vertical="center"/>
    </xf>
    <xf numFmtId="176" fontId="8" fillId="0" borderId="28" xfId="2" applyNumberFormat="1" applyFont="1" applyBorder="1" applyAlignment="1">
      <alignment horizontal="right" vertical="center"/>
    </xf>
    <xf numFmtId="177" fontId="8" fillId="0" borderId="7" xfId="2" applyNumberFormat="1" applyFont="1" applyBorder="1" applyAlignment="1">
      <alignment horizontal="right" vertical="center"/>
    </xf>
    <xf numFmtId="176" fontId="8" fillId="0" borderId="9" xfId="2" applyNumberFormat="1" applyFont="1" applyBorder="1" applyAlignment="1">
      <alignment horizontal="right" vertical="center"/>
    </xf>
    <xf numFmtId="177" fontId="8" fillId="0" borderId="24" xfId="2" applyNumberFormat="1" applyFont="1" applyBorder="1" applyAlignment="1">
      <alignment horizontal="right" vertical="center"/>
    </xf>
    <xf numFmtId="176" fontId="8" fillId="0" borderId="29" xfId="2" applyNumberFormat="1" applyFont="1" applyBorder="1" applyAlignment="1">
      <alignment horizontal="right" vertical="center"/>
    </xf>
    <xf numFmtId="177" fontId="8" fillId="0" borderId="10" xfId="2" applyNumberFormat="1" applyFont="1" applyBorder="1" applyAlignment="1">
      <alignment horizontal="right" vertical="center"/>
    </xf>
    <xf numFmtId="176" fontId="8" fillId="0" borderId="12" xfId="2" applyNumberFormat="1" applyFont="1" applyBorder="1" applyAlignment="1">
      <alignment horizontal="right" vertical="center"/>
    </xf>
    <xf numFmtId="177" fontId="8" fillId="0" borderId="25" xfId="2" applyNumberFormat="1" applyFont="1" applyBorder="1" applyAlignment="1">
      <alignment horizontal="right" vertical="center"/>
    </xf>
    <xf numFmtId="176" fontId="8" fillId="0" borderId="30" xfId="2" applyNumberFormat="1" applyFont="1" applyBorder="1" applyAlignment="1">
      <alignment horizontal="right" vertical="center"/>
    </xf>
    <xf numFmtId="177" fontId="8" fillId="0" borderId="13" xfId="2" applyNumberFormat="1" applyFont="1" applyBorder="1" applyAlignment="1">
      <alignment horizontal="right" vertical="center"/>
    </xf>
    <xf numFmtId="176" fontId="8" fillId="0" borderId="35" xfId="1" applyNumberFormat="1" applyFont="1" applyBorder="1" applyAlignment="1">
      <alignment horizontal="right" vertical="center"/>
    </xf>
    <xf numFmtId="177" fontId="8" fillId="0" borderId="31" xfId="1" applyNumberFormat="1" applyFont="1" applyBorder="1" applyAlignment="1">
      <alignment horizontal="right" vertical="center"/>
    </xf>
    <xf numFmtId="176" fontId="8" fillId="0" borderId="31" xfId="1" applyNumberFormat="1" applyFont="1" applyBorder="1" applyAlignment="1">
      <alignment horizontal="right" vertical="center"/>
    </xf>
    <xf numFmtId="177" fontId="8" fillId="0" borderId="16" xfId="2" applyNumberFormat="1" applyFont="1" applyBorder="1" applyAlignment="1">
      <alignment horizontal="right" vertical="center"/>
    </xf>
    <xf numFmtId="176" fontId="8" fillId="0" borderId="35" xfId="2" applyNumberFormat="1" applyFont="1" applyBorder="1" applyAlignment="1">
      <alignment horizontal="right" vertical="center"/>
    </xf>
    <xf numFmtId="177" fontId="8" fillId="0" borderId="31" xfId="2" applyNumberFormat="1" applyFont="1" applyBorder="1" applyAlignment="1">
      <alignment horizontal="right" vertical="center"/>
    </xf>
    <xf numFmtId="176" fontId="8" fillId="0" borderId="31" xfId="2" applyNumberFormat="1" applyFont="1" applyBorder="1" applyAlignment="1">
      <alignment horizontal="right"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workbookViewId="0">
      <selection activeCell="G18" sqref="G18"/>
    </sheetView>
  </sheetViews>
  <sheetFormatPr defaultRowHeight="13.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>
      <c r="A2" s="10"/>
      <c r="B2" s="11" t="s">
        <v>3</v>
      </c>
      <c r="C2" s="38">
        <v>98004</v>
      </c>
      <c r="D2" s="39">
        <v>97.79</v>
      </c>
      <c r="E2" s="40">
        <v>42917834</v>
      </c>
      <c r="F2" s="41">
        <v>107.09</v>
      </c>
    </row>
    <row r="3" spans="1:8" ht="30" customHeight="1">
      <c r="A3" s="10"/>
      <c r="B3" s="12" t="s">
        <v>4</v>
      </c>
      <c r="C3" s="13">
        <v>20030</v>
      </c>
      <c r="D3" s="14">
        <v>100.8</v>
      </c>
      <c r="E3" s="15">
        <v>7945640</v>
      </c>
      <c r="F3" s="16">
        <v>112.22</v>
      </c>
    </row>
    <row r="4" spans="1:8" ht="30" customHeight="1">
      <c r="A4" s="10"/>
      <c r="B4" s="12" t="s">
        <v>5</v>
      </c>
      <c r="C4" s="42">
        <v>4183</v>
      </c>
      <c r="D4" s="43">
        <v>94.6</v>
      </c>
      <c r="E4" s="44">
        <v>2125866</v>
      </c>
      <c r="F4" s="45">
        <v>91</v>
      </c>
    </row>
    <row r="5" spans="1:8" ht="30" customHeight="1">
      <c r="A5" s="10"/>
      <c r="B5" s="12" t="s">
        <v>6</v>
      </c>
      <c r="C5" s="13">
        <v>79</v>
      </c>
      <c r="D5" s="14">
        <v>63.2</v>
      </c>
      <c r="E5" s="15">
        <v>47803</v>
      </c>
      <c r="F5" s="16">
        <v>23.27</v>
      </c>
    </row>
    <row r="6" spans="1:8" ht="30" customHeight="1">
      <c r="A6" s="10"/>
      <c r="B6" s="12" t="s">
        <v>7</v>
      </c>
      <c r="C6" s="13"/>
      <c r="D6" s="14"/>
      <c r="E6" s="15"/>
      <c r="F6" s="16"/>
    </row>
    <row r="7" spans="1:8" ht="30" customHeight="1">
      <c r="A7" s="10"/>
      <c r="B7" s="17" t="s">
        <v>8</v>
      </c>
      <c r="C7" s="46">
        <v>1479</v>
      </c>
      <c r="D7" s="47">
        <v>110.29</v>
      </c>
      <c r="E7" s="48">
        <v>352276</v>
      </c>
      <c r="F7" s="49">
        <v>95.52</v>
      </c>
    </row>
    <row r="8" spans="1:8" ht="30" customHeight="1">
      <c r="A8" s="22"/>
      <c r="B8" s="23" t="s">
        <v>9</v>
      </c>
      <c r="C8" s="50">
        <f>IF(SUM(C2:C7)=0,"",SUM(C2:C7))</f>
        <v>123775</v>
      </c>
      <c r="D8" s="51">
        <f>IF(C8="","",C8/125982*100)</f>
        <v>98.248162435903538</v>
      </c>
      <c r="E8" s="52">
        <f>IF(SUM(E2:E7)=0,"",SUM(E2:E7))</f>
        <v>53389419</v>
      </c>
      <c r="F8" s="53">
        <f>IF(E8="","",E8/50066650*100)</f>
        <v>106.63669129050975</v>
      </c>
    </row>
    <row r="9" spans="1:8" ht="30" customHeight="1">
      <c r="A9" s="28"/>
      <c r="B9" s="11" t="s">
        <v>10</v>
      </c>
      <c r="C9" s="38">
        <v>17649</v>
      </c>
      <c r="D9" s="39">
        <v>96.65</v>
      </c>
      <c r="E9" s="40">
        <v>8813553</v>
      </c>
      <c r="F9" s="41">
        <v>137.03</v>
      </c>
    </row>
    <row r="10" spans="1:8" ht="30" customHeight="1">
      <c r="A10" s="10"/>
      <c r="B10" s="17" t="s">
        <v>8</v>
      </c>
      <c r="C10" s="18">
        <v>125</v>
      </c>
      <c r="D10" s="19">
        <v>63.13</v>
      </c>
      <c r="E10" s="20">
        <v>42853</v>
      </c>
      <c r="F10" s="21">
        <v>65.12</v>
      </c>
    </row>
    <row r="11" spans="1:8" ht="30" customHeight="1">
      <c r="A11" s="22"/>
      <c r="B11" s="23" t="s">
        <v>9</v>
      </c>
      <c r="C11" s="50">
        <f>IF(SUM(C9:C10)=0,"",SUM(C9:C10))</f>
        <v>17774</v>
      </c>
      <c r="D11" s="51">
        <f>IF(C11="","",C11/18458*100)</f>
        <v>96.29428973886661</v>
      </c>
      <c r="E11" s="52">
        <f>IF(SUM(E9:E10)=0,"",SUM(E9:E10))</f>
        <v>8856406</v>
      </c>
      <c r="F11" s="53">
        <f>IF(E11="","",E11/6497517*100)</f>
        <v>136.30446830689323</v>
      </c>
    </row>
    <row r="12" spans="1:8" ht="30" customHeight="1">
      <c r="A12" s="28"/>
      <c r="B12" s="11" t="s">
        <v>11</v>
      </c>
      <c r="C12" s="38">
        <v>34789</v>
      </c>
      <c r="D12" s="39">
        <v>97.37</v>
      </c>
      <c r="E12" s="40">
        <v>18296759</v>
      </c>
      <c r="F12" s="41">
        <v>109.07</v>
      </c>
    </row>
    <row r="13" spans="1:8" ht="30" customHeight="1">
      <c r="A13" s="10"/>
      <c r="B13" s="12" t="s">
        <v>12</v>
      </c>
      <c r="C13" s="13">
        <v>329</v>
      </c>
      <c r="D13" s="14">
        <v>113.84</v>
      </c>
      <c r="E13" s="15">
        <v>116373</v>
      </c>
      <c r="F13" s="16">
        <v>153.16</v>
      </c>
    </row>
    <row r="14" spans="1:8" ht="30" customHeight="1">
      <c r="A14" s="10"/>
      <c r="B14" s="17" t="s">
        <v>8</v>
      </c>
      <c r="C14" s="18">
        <v>79</v>
      </c>
      <c r="D14" s="19">
        <v>23.03</v>
      </c>
      <c r="E14" s="20">
        <v>14937</v>
      </c>
      <c r="F14" s="21">
        <v>10.54</v>
      </c>
    </row>
    <row r="15" spans="1:8" ht="30" customHeight="1">
      <c r="A15" s="22"/>
      <c r="B15" s="23" t="s">
        <v>9</v>
      </c>
      <c r="C15" s="50">
        <f>IF(SUM(C12:C14)=0,"",SUM(C12:C14))</f>
        <v>35197</v>
      </c>
      <c r="D15" s="51">
        <f>IF(C15="","",C15/36361*100)</f>
        <v>96.798767910673519</v>
      </c>
      <c r="E15" s="52">
        <f>IF(SUM(E12:E14)=0,"",SUM(E12:E14))</f>
        <v>18428069</v>
      </c>
      <c r="F15" s="53">
        <f>IF(E15="","",E15/16992488*100)</f>
        <v>108.4483272843859</v>
      </c>
    </row>
    <row r="16" spans="1:8" ht="30" customHeight="1">
      <c r="A16" s="28"/>
      <c r="B16" s="11" t="s">
        <v>13</v>
      </c>
      <c r="C16" s="38">
        <v>6400</v>
      </c>
      <c r="D16" s="39">
        <v>98.16</v>
      </c>
      <c r="E16" s="40">
        <v>2530227</v>
      </c>
      <c r="F16" s="41">
        <v>98.41</v>
      </c>
    </row>
    <row r="17" spans="1:7" ht="30" customHeight="1">
      <c r="A17" s="10"/>
      <c r="B17" s="17" t="s">
        <v>8</v>
      </c>
      <c r="C17" s="18">
        <v>10</v>
      </c>
      <c r="D17" s="19">
        <v>13.89</v>
      </c>
      <c r="E17" s="20">
        <v>3586</v>
      </c>
      <c r="F17" s="21">
        <v>9.1300000000000008</v>
      </c>
    </row>
    <row r="18" spans="1:7" ht="30" customHeight="1">
      <c r="A18" s="22"/>
      <c r="B18" s="23" t="s">
        <v>9</v>
      </c>
      <c r="C18" s="24">
        <f>IF(SUM(C16:C17)=0,"",SUM(C16:C17))</f>
        <v>6410</v>
      </c>
      <c r="D18" s="25">
        <f>IF(C18="","",C18/6592*100)</f>
        <v>97.239077669902912</v>
      </c>
      <c r="E18" s="26">
        <f>IF(SUM(E16:E17)=0,"",SUM(E16:E17))</f>
        <v>2533813</v>
      </c>
      <c r="F18" s="27">
        <f>IF(E18="","",E18/2610264*100)</f>
        <v>97.071139164467652</v>
      </c>
    </row>
    <row r="19" spans="1:7" ht="30" customHeight="1">
      <c r="A19" s="29" t="s">
        <v>14</v>
      </c>
      <c r="B19" s="30"/>
      <c r="C19" s="54">
        <f>IF(SUM(C18,C15,C11,C8)=0,"",SUM(C18,C15,C11,C8))</f>
        <v>183156</v>
      </c>
      <c r="D19" s="55">
        <f>IF(C19&lt;&gt; "",IF(C20 &lt;&gt;"",C19/C20*100,""),"")</f>
        <v>97.73897637585182</v>
      </c>
      <c r="E19" s="56">
        <f>IF(SUM(E18,E15,E11,E8)=0,"",SUM(E18,E15,E11,E8))</f>
        <v>83207707</v>
      </c>
      <c r="F19" s="53">
        <f>IF(E19&lt;&gt; "",IF(E20 &lt;&gt;"",E19/E20*100,""),"")</f>
        <v>109.24389235174394</v>
      </c>
      <c r="G19" s="2"/>
    </row>
    <row r="20" spans="1:7" ht="30" customHeight="1" thickBot="1">
      <c r="A20" s="31" t="s">
        <v>15</v>
      </c>
      <c r="B20" s="32"/>
      <c r="C20" s="33">
        <v>187393</v>
      </c>
      <c r="D20" s="34">
        <v>100.44</v>
      </c>
      <c r="E20" s="35">
        <v>76166919</v>
      </c>
      <c r="F20" s="36">
        <v>107.23</v>
      </c>
    </row>
    <row r="24" spans="1:7" ht="18">
      <c r="A24" s="37" t="s">
        <v>17</v>
      </c>
    </row>
    <row r="25" spans="1:7" ht="18">
      <c r="A25" s="37" t="s">
        <v>18</v>
      </c>
    </row>
    <row r="26" spans="1:7" ht="18">
      <c r="A26" s="37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&amp;L
 &amp;"ＭＳ 明朝,太字"&amp;12  2018年02月&amp;C&amp;"ＭＳ 明朝,太字"&amp;20 国際輸入航空貨物実績集計表＜訂正版＞   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baba</cp:lastModifiedBy>
  <cp:lastPrinted>2018-04-18T00:27:32Z</cp:lastPrinted>
  <dcterms:created xsi:type="dcterms:W3CDTF">2010-08-02T01:01:10Z</dcterms:created>
  <dcterms:modified xsi:type="dcterms:W3CDTF">2018-04-18T00:27:36Z</dcterms:modified>
</cp:coreProperties>
</file>