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8" i="1" l="1"/>
  <c r="D18" i="1"/>
  <c r="F15" i="1"/>
  <c r="D15" i="1"/>
  <c r="F11" i="1"/>
  <c r="D11" i="1"/>
  <c r="F8" i="1"/>
  <c r="D8" i="1"/>
  <c r="C8" i="1" l="1"/>
  <c r="E8" i="1"/>
  <c r="C11" i="1"/>
  <c r="E11" i="1"/>
  <c r="C15" i="1"/>
  <c r="E15" i="1"/>
  <c r="C18" i="1"/>
  <c r="E18" i="1"/>
  <c r="C19" i="1"/>
  <c r="D19" i="1" s="1"/>
  <c r="E19" i="1" l="1"/>
  <c r="F19" i="1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<sst xmlns="http://schemas.openxmlformats.org/spreadsheetml/2006/main" count="27" uniqueCount="20">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</sst>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G27" sqref="G27"/>
    </sheetView>
  </sheetViews>
  <sheetFormatPr defaultRowHeight="13.5" x14ac:dyDescent="0.1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 x14ac:dyDescent="0.15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 x14ac:dyDescent="0.15">
      <c r="A2" s="10"/>
      <c r="B2" s="11" t="s">
        <v>3</v>
      </c>
      <c r="C2" s="12">
        <v>92783</v>
      </c>
      <c r="D2" s="13">
        <v>79.73</v>
      </c>
      <c r="E2" s="14">
        <v>37797005</v>
      </c>
      <c r="F2" s="15">
        <v>70.86</v>
      </c>
    </row>
    <row r="3" spans="1:8" ht="30" customHeight="1" x14ac:dyDescent="0.15">
      <c r="A3" s="10"/>
      <c r="B3" s="16" t="s">
        <v>4</v>
      </c>
      <c r="C3" s="17">
        <v>989</v>
      </c>
      <c r="D3" s="18">
        <v>110.75</v>
      </c>
      <c r="E3" s="19">
        <v>140000</v>
      </c>
      <c r="F3" s="20">
        <v>132.08000000000001</v>
      </c>
    </row>
    <row r="4" spans="1:8" ht="30" customHeight="1" x14ac:dyDescent="0.15">
      <c r="A4" s="10"/>
      <c r="B4" s="16" t="s">
        <v>5</v>
      </c>
      <c r="C4" s="17">
        <v>10368</v>
      </c>
      <c r="D4" s="18">
        <v>84.16</v>
      </c>
      <c r="E4" s="19">
        <v>3860503</v>
      </c>
      <c r="F4" s="20">
        <v>74.17</v>
      </c>
    </row>
    <row r="5" spans="1:8" ht="30" customHeight="1" x14ac:dyDescent="0.15">
      <c r="A5" s="10"/>
      <c r="B5" s="16" t="s">
        <v>6</v>
      </c>
      <c r="C5" s="17">
        <v>67</v>
      </c>
      <c r="D5" s="18">
        <v>88.16</v>
      </c>
      <c r="E5" s="19">
        <v>30558</v>
      </c>
      <c r="F5" s="20">
        <v>103.94</v>
      </c>
    </row>
    <row r="6" spans="1:8" ht="30" customHeight="1" x14ac:dyDescent="0.15">
      <c r="A6" s="10"/>
      <c r="B6" s="16" t="s">
        <v>7</v>
      </c>
      <c r="C6" s="17">
        <v>52</v>
      </c>
      <c r="D6" s="18">
        <v>433.33</v>
      </c>
      <c r="E6" s="19">
        <v>50882</v>
      </c>
      <c r="F6" s="20">
        <v>550.91</v>
      </c>
    </row>
    <row r="7" spans="1:8" ht="30" customHeight="1" x14ac:dyDescent="0.15">
      <c r="A7" s="10"/>
      <c r="B7" s="21" t="s">
        <v>8</v>
      </c>
      <c r="C7" s="22">
        <v>1270</v>
      </c>
      <c r="D7" s="23">
        <v>77.34</v>
      </c>
      <c r="E7" s="24">
        <v>390765</v>
      </c>
      <c r="F7" s="25">
        <v>65.55</v>
      </c>
    </row>
    <row r="8" spans="1:8" ht="30" customHeight="1" x14ac:dyDescent="0.15">
      <c r="A8" s="26"/>
      <c r="B8" s="27" t="s">
        <v>9</v>
      </c>
      <c r="C8" s="28">
        <f>IF(SUM(C2:C7)=0,"",SUM(C2:C7))</f>
        <v>105529</v>
      </c>
      <c r="D8" s="29">
        <f>IF(C8="","",C8/131317*100)</f>
        <v>80.362024718810204</v>
      </c>
      <c r="E8" s="30">
        <f>IF(SUM(E2:E7)=0,"",SUM(E2:E7))</f>
        <v>42269713</v>
      </c>
      <c r="F8" s="31">
        <f>IF(E8="","",E8/59288489*100)</f>
        <v>71.294974307744624</v>
      </c>
    </row>
    <row r="9" spans="1:8" ht="30" customHeight="1" x14ac:dyDescent="0.15">
      <c r="A9" s="32"/>
      <c r="B9" s="11" t="s">
        <v>10</v>
      </c>
      <c r="C9" s="12">
        <v>10721</v>
      </c>
      <c r="D9" s="13">
        <v>71.06</v>
      </c>
      <c r="E9" s="14">
        <v>3060060</v>
      </c>
      <c r="F9" s="15">
        <v>47.75</v>
      </c>
    </row>
    <row r="10" spans="1:8" ht="30" customHeight="1" x14ac:dyDescent="0.15">
      <c r="A10" s="10"/>
      <c r="B10" s="21" t="s">
        <v>8</v>
      </c>
      <c r="C10" s="22">
        <v>99</v>
      </c>
      <c r="D10" s="23">
        <v>52.94</v>
      </c>
      <c r="E10" s="24">
        <v>23813</v>
      </c>
      <c r="F10" s="25">
        <v>30.58</v>
      </c>
    </row>
    <row r="11" spans="1:8" ht="30" customHeight="1" x14ac:dyDescent="0.15">
      <c r="A11" s="26"/>
      <c r="B11" s="27" t="s">
        <v>9</v>
      </c>
      <c r="C11" s="28">
        <f>IF(SUM(C9:C10)=0,"",SUM(C9:C10))</f>
        <v>10820</v>
      </c>
      <c r="D11" s="29">
        <f>IF(C11="","",C11/15274*100)</f>
        <v>70.839334817336649</v>
      </c>
      <c r="E11" s="30">
        <f>IF(SUM(E9:E10)=0,"",SUM(E9:E10))</f>
        <v>3083873</v>
      </c>
      <c r="F11" s="31">
        <f>IF(E11="","",E11/6486203*100)</f>
        <v>47.545120003182141</v>
      </c>
    </row>
    <row r="12" spans="1:8" ht="30" customHeight="1" x14ac:dyDescent="0.15">
      <c r="A12" s="32"/>
      <c r="B12" s="11" t="s">
        <v>11</v>
      </c>
      <c r="C12" s="12">
        <v>24512</v>
      </c>
      <c r="D12" s="13">
        <v>75.28</v>
      </c>
      <c r="E12" s="14">
        <v>15126415</v>
      </c>
      <c r="F12" s="15">
        <v>78.3</v>
      </c>
    </row>
    <row r="13" spans="1:8" ht="30" customHeight="1" x14ac:dyDescent="0.15">
      <c r="A13" s="10"/>
      <c r="B13" s="16" t="s">
        <v>12</v>
      </c>
      <c r="C13" s="17"/>
      <c r="D13" s="18"/>
      <c r="E13" s="19"/>
      <c r="F13" s="20"/>
    </row>
    <row r="14" spans="1:8" ht="30" customHeight="1" x14ac:dyDescent="0.15">
      <c r="A14" s="10"/>
      <c r="B14" s="21" t="s">
        <v>8</v>
      </c>
      <c r="C14" s="22">
        <v>226</v>
      </c>
      <c r="D14" s="23">
        <v>21.1</v>
      </c>
      <c r="E14" s="24">
        <v>83204</v>
      </c>
      <c r="F14" s="25">
        <v>20.43</v>
      </c>
    </row>
    <row r="15" spans="1:8" ht="30" customHeight="1" x14ac:dyDescent="0.15">
      <c r="A15" s="26"/>
      <c r="B15" s="27" t="s">
        <v>9</v>
      </c>
      <c r="C15" s="28">
        <f>IF(SUM(C12:C14)=0,"",SUM(C12:C14))</f>
        <v>24738</v>
      </c>
      <c r="D15" s="29">
        <f>IF(C15="","",C15/33631*100)</f>
        <v>73.557134786357821</v>
      </c>
      <c r="E15" s="30">
        <f>IF(SUM(E12:E14)=0,"",SUM(E12:E14))</f>
        <v>15209619</v>
      </c>
      <c r="F15" s="31">
        <f>IF(E15="","",E15/19725782*100)</f>
        <v>77.105277752740037</v>
      </c>
    </row>
    <row r="16" spans="1:8" ht="30" customHeight="1" x14ac:dyDescent="0.15">
      <c r="A16" s="32"/>
      <c r="B16" s="11" t="s">
        <v>13</v>
      </c>
      <c r="C16" s="12">
        <v>3980</v>
      </c>
      <c r="D16" s="13">
        <v>78.39</v>
      </c>
      <c r="E16" s="14">
        <v>1247976</v>
      </c>
      <c r="F16" s="15">
        <v>69.05</v>
      </c>
    </row>
    <row r="17" spans="1:7" ht="30" customHeight="1" x14ac:dyDescent="0.15">
      <c r="A17" s="10"/>
      <c r="B17" s="21" t="s">
        <v>8</v>
      </c>
      <c r="C17" s="22">
        <v>9</v>
      </c>
      <c r="D17" s="23">
        <v>21.43</v>
      </c>
      <c r="E17" s="24">
        <v>1985</v>
      </c>
      <c r="F17" s="25">
        <v>10.94</v>
      </c>
    </row>
    <row r="18" spans="1:7" ht="30" customHeight="1" x14ac:dyDescent="0.15">
      <c r="A18" s="26"/>
      <c r="B18" s="27" t="s">
        <v>9</v>
      </c>
      <c r="C18" s="28">
        <f>IF(SUM(C16:C17)=0,"",SUM(C16:C17))</f>
        <v>3989</v>
      </c>
      <c r="D18" s="29">
        <f>IF(C18="","",C18/5119*100)</f>
        <v>77.92537605000976</v>
      </c>
      <c r="E18" s="30">
        <f>IF(SUM(E16:E17)=0,"",SUM(E16:E17))</f>
        <v>1249961</v>
      </c>
      <c r="F18" s="31">
        <f>IF(E18="","",E18/1825566*100)</f>
        <v>68.469778687815179</v>
      </c>
    </row>
    <row r="19" spans="1:7" ht="30" customHeight="1" x14ac:dyDescent="0.15">
      <c r="A19" s="33" t="s">
        <v>14</v>
      </c>
      <c r="B19" s="34"/>
      <c r="C19" s="35">
        <f>IF(SUM(C18,C15,C11,C8)=0,"",SUM(C18,C15,C11,C8))</f>
        <v>145076</v>
      </c>
      <c r="D19" s="36">
        <f>IF(C19&lt;&gt; "",IF(C20 &lt;&gt;"",C19/C20*100,""),"")</f>
        <v>78.275179264167122</v>
      </c>
      <c r="E19" s="37">
        <f>IF(SUM(E18,E15,E11,E8)=0,"",SUM(E18,E15,E11,E8))</f>
        <v>61813166</v>
      </c>
      <c r="F19" s="31">
        <f>IF(E19&lt;&gt; "",IF(E20 &lt;&gt;"",E19/E20*100,""),"")</f>
        <v>70.784345654514965</v>
      </c>
      <c r="G19" s="2"/>
    </row>
    <row r="20" spans="1:7" ht="30" customHeight="1" thickBot="1" x14ac:dyDescent="0.2">
      <c r="A20" s="38" t="s">
        <v>15</v>
      </c>
      <c r="B20" s="39"/>
      <c r="C20" s="40">
        <v>185341</v>
      </c>
      <c r="D20" s="41">
        <v>106.35</v>
      </c>
      <c r="E20" s="42">
        <v>87326040</v>
      </c>
      <c r="F20" s="43">
        <v>124.05</v>
      </c>
    </row>
    <row r="24" spans="1:7" ht="18" x14ac:dyDescent="0.15">
      <c r="A24" s="44" t="s">
        <v>17</v>
      </c>
    </row>
    <row r="25" spans="1:7" ht="18" x14ac:dyDescent="0.15">
      <c r="A25" s="44" t="s">
        <v>18</v>
      </c>
    </row>
    <row r="26" spans="1:7" ht="18" x14ac:dyDescent="0.15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&amp;C&amp;"ＭＳ 明朝,太字"&amp;20 国際輸入航空貨物実績集計表   &amp;L
 &amp;"ＭＳ 明朝,太字"&amp;12  2023年01月&amp;R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2023-02-20T01:17:09Z</cp:lastPrinted>
  <dcterms:created xsi:type="dcterms:W3CDTF">2010-08-02T01:01:10Z</dcterms:created>
  <dcterms:modified xsi:type="dcterms:W3CDTF">2023-02-20T01:17:09Z</dcterms:modified>
</cp:coreProperties>
</file>