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95" windowHeight="7875" activeTab="0"/>
  </bookViews>
  <sheets>
    <sheet name="A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<sst xmlns="http://schemas.openxmlformats.org/spreadsheetml/2006/main" count="27" uniqueCount="20">
  <si>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</si>
  <si>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</si>
  <si>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</si>
  <si>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</si>
  <si>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</si>
  <si>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</si>
  <si>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</si>
  <si>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</si>
  <si>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</si>
  <si>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</si>
  <si>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</si>
  <si>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</si>
  <si>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</si>
  <si>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</si>
  <si>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</si>
  <si>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</si>
  <si>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</si>
  <si>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</rPr>
      <t>・・・横浜航空貨物ターミナル</t>
    </r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</si>
  <si>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</rPr>
      <t>・・・つくば国際貨物ターミナル</t>
    </r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</si>
  <si>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</rPr>
      <t>・・・神戸航空貨物ターミナル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</si>
</sst>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4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 style="thin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 style="hair"/>
    </border>
    <border>
      <left style="thin"/>
      <right style="hair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61" applyFont="1">
      <alignment/>
      <protection/>
    </xf>
    <xf numFmtId="176" fontId="2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10" xfId="61" applyFont="1" applyBorder="1" applyAlignment="1">
      <alignment horizontal="centerContinuous" vertical="center"/>
      <protection/>
    </xf>
    <xf numFmtId="0" fontId="6" fillId="0" borderId="11" xfId="61" applyFont="1" applyBorder="1" applyAlignment="1">
      <alignment horizontal="centerContinuous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176" fontId="7" fillId="0" borderId="18" xfId="61" applyNumberFormat="1" applyFont="1" applyBorder="1" applyAlignment="1">
      <alignment horizontal="right" vertical="center"/>
      <protection/>
    </xf>
    <xf numFmtId="177" fontId="7" fillId="0" borderId="19" xfId="61" applyNumberFormat="1" applyFont="1" applyBorder="1" applyAlignment="1">
      <alignment horizontal="right" vertical="center"/>
      <protection/>
    </xf>
    <xf numFmtId="176" fontId="7" fillId="0" borderId="20" xfId="61" applyNumberFormat="1" applyFont="1" applyBorder="1" applyAlignment="1">
      <alignment horizontal="right" vertical="center"/>
      <protection/>
    </xf>
    <xf numFmtId="177" fontId="7" fillId="0" borderId="21" xfId="61" applyNumberFormat="1" applyFont="1" applyBorder="1" applyAlignment="1">
      <alignment horizontal="right" vertical="center"/>
      <protection/>
    </xf>
    <xf numFmtId="0" fontId="6" fillId="0" borderId="22" xfId="61" applyFont="1" applyBorder="1" applyAlignment="1">
      <alignment horizontal="left" vertical="center"/>
      <protection/>
    </xf>
    <xf numFmtId="176" fontId="7" fillId="0" borderId="23" xfId="61" applyNumberFormat="1" applyFont="1" applyBorder="1" applyAlignment="1">
      <alignment horizontal="right" vertical="center"/>
      <protection/>
    </xf>
    <xf numFmtId="177" fontId="7" fillId="0" borderId="24" xfId="61" applyNumberFormat="1" applyFont="1" applyBorder="1" applyAlignment="1">
      <alignment horizontal="right" vertical="center"/>
      <protection/>
    </xf>
    <xf numFmtId="176" fontId="7" fillId="0" borderId="25" xfId="61" applyNumberFormat="1" applyFont="1" applyBorder="1" applyAlignment="1">
      <alignment horizontal="right" vertical="center"/>
      <protection/>
    </xf>
    <xf numFmtId="177" fontId="7" fillId="0" borderId="26" xfId="61" applyNumberFormat="1" applyFont="1" applyBorder="1" applyAlignment="1">
      <alignment horizontal="right" vertical="center"/>
      <protection/>
    </xf>
    <xf numFmtId="0" fontId="6" fillId="0" borderId="27" xfId="61" applyFont="1" applyBorder="1" applyAlignment="1">
      <alignment horizontal="left" vertical="center"/>
      <protection/>
    </xf>
    <xf numFmtId="176" fontId="7" fillId="0" borderId="28" xfId="61" applyNumberFormat="1" applyFont="1" applyBorder="1" applyAlignment="1">
      <alignment horizontal="right" vertical="center"/>
      <protection/>
    </xf>
    <xf numFmtId="177" fontId="7" fillId="0" borderId="29" xfId="61" applyNumberFormat="1" applyFont="1" applyBorder="1" applyAlignment="1">
      <alignment horizontal="right" vertical="center"/>
      <protection/>
    </xf>
    <xf numFmtId="176" fontId="7" fillId="0" borderId="30" xfId="61" applyNumberFormat="1" applyFont="1" applyBorder="1" applyAlignment="1">
      <alignment horizontal="right" vertical="center"/>
      <protection/>
    </xf>
    <xf numFmtId="177" fontId="7" fillId="0" borderId="31" xfId="61" applyNumberFormat="1" applyFont="1" applyBorder="1" applyAlignment="1">
      <alignment horizontal="righ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176" fontId="7" fillId="0" borderId="34" xfId="60" applyNumberFormat="1" applyFont="1" applyBorder="1" applyAlignment="1">
      <alignment horizontal="right" vertical="center"/>
      <protection/>
    </xf>
    <xf numFmtId="177" fontId="7" fillId="0" borderId="35" xfId="60" applyNumberFormat="1" applyFont="1" applyBorder="1" applyAlignment="1">
      <alignment horizontal="right" vertical="center"/>
      <protection/>
    </xf>
    <xf numFmtId="176" fontId="7" fillId="0" borderId="35" xfId="60" applyNumberFormat="1" applyFont="1" applyBorder="1" applyAlignment="1">
      <alignment horizontal="right" vertical="center"/>
      <protection/>
    </xf>
    <xf numFmtId="177" fontId="7" fillId="0" borderId="36" xfId="61" applyNumberFormat="1" applyFont="1" applyBorder="1" applyAlignment="1">
      <alignment horizontal="right" vertical="center"/>
      <protection/>
    </xf>
    <xf numFmtId="0" fontId="6" fillId="0" borderId="37" xfId="61" applyFont="1" applyBorder="1" applyAlignment="1">
      <alignment horizontal="left" vertical="center"/>
      <protection/>
    </xf>
    <xf numFmtId="0" fontId="6" fillId="0" borderId="38" xfId="61" applyFont="1" applyBorder="1" applyAlignment="1">
      <alignment horizontal="left" vertical="center"/>
      <protection/>
    </xf>
    <xf numFmtId="0" fontId="6" fillId="0" borderId="33" xfId="62" applyFont="1" applyBorder="1" applyAlignment="1">
      <alignment horizontal="left" vertical="center"/>
      <protection/>
    </xf>
    <xf numFmtId="176" fontId="7" fillId="0" borderId="34" xfId="61" applyNumberFormat="1" applyFont="1" applyBorder="1" applyAlignment="1">
      <alignment horizontal="right" vertical="center"/>
      <protection/>
    </xf>
    <xf numFmtId="177" fontId="7" fillId="0" borderId="35" xfId="61" applyNumberFormat="1" applyFont="1" applyBorder="1" applyAlignment="1">
      <alignment horizontal="right" vertical="center"/>
      <protection/>
    </xf>
    <xf numFmtId="176" fontId="7" fillId="0" borderId="35" xfId="61" applyNumberFormat="1" applyFont="1" applyBorder="1" applyAlignment="1">
      <alignment horizontal="right" vertical="center"/>
      <protection/>
    </xf>
    <xf numFmtId="0" fontId="6" fillId="0" borderId="39" xfId="61" applyFont="1" applyBorder="1" applyAlignment="1">
      <alignment horizontal="left" vertical="center"/>
      <protection/>
    </xf>
    <xf numFmtId="0" fontId="6" fillId="0" borderId="40" xfId="62" applyFont="1" applyBorder="1" applyAlignment="1">
      <alignment horizontal="left" vertical="center"/>
      <protection/>
    </xf>
    <xf numFmtId="176" fontId="7" fillId="0" borderId="41" xfId="61" applyNumberFormat="1" applyFont="1" applyBorder="1" applyAlignment="1">
      <alignment horizontal="right" vertical="center"/>
      <protection/>
    </xf>
    <xf numFmtId="177" fontId="7" fillId="0" borderId="42" xfId="61" applyNumberFormat="1" applyFont="1" applyBorder="1" applyAlignment="1">
      <alignment horizontal="right" vertical="center"/>
      <protection/>
    </xf>
    <xf numFmtId="176" fontId="7" fillId="0" borderId="43" xfId="61" applyNumberFormat="1" applyFont="1" applyBorder="1" applyAlignment="1">
      <alignment horizontal="right" vertical="center"/>
      <protection/>
    </xf>
    <xf numFmtId="177" fontId="7" fillId="0" borderId="44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1" xfId="60"/>
    <cellStyle name="標準_A02" xfId="61"/>
    <cellStyle name="標準_TK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050" y="685800"/>
          <a:ext cx="971550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9050" y="3352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" y="4495800"/>
          <a:ext cx="971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990600</xdr:colOff>
      <xdr:row>17</xdr:row>
      <xdr:rowOff>371475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9050" y="6019800"/>
          <a:ext cx="971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13.00390625" style="1" customWidth="1"/>
    <col min="2" max="2" width="18.625" style="1" customWidth="1"/>
    <col min="3" max="6" width="20.875" style="1" customWidth="1"/>
    <col min="7" max="7" width="8.75390625" style="1" customWidth="1"/>
    <col min="8" max="16384" width="9.00390625" style="1" customWidth="1"/>
  </cols>
  <sheetData>
    <row r="1" spans="1:8" ht="52.5" customHeight="1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6" ht="30" customHeight="1">
      <c r="A2" s="10"/>
      <c r="B2" s="11" t="s">
        <v>3</v>
      </c>
      <c r="C2" s="12">
        <v>833942</v>
      </c>
      <c r="D2" s="13">
        <v>102.46</v>
      </c>
      <c r="E2" s="14">
        <v>314706845</v>
      </c>
      <c r="F2" s="15">
        <v>96.26</v>
      </c>
    </row>
    <row r="3" spans="1:6" ht="30" customHeight="1">
      <c r="A3" s="10"/>
      <c r="B3" s="16" t="s">
        <v>4</v>
      </c>
      <c r="C3" s="17">
        <v>16549</v>
      </c>
      <c r="D3" s="18">
        <v>80.55</v>
      </c>
      <c r="E3" s="19">
        <v>2427340</v>
      </c>
      <c r="F3" s="20">
        <v>58.92</v>
      </c>
    </row>
    <row r="4" spans="1:6" ht="30" customHeight="1">
      <c r="A4" s="10"/>
      <c r="B4" s="16" t="s">
        <v>5</v>
      </c>
      <c r="C4" s="17">
        <v>13433</v>
      </c>
      <c r="D4" s="18">
        <v>168.52</v>
      </c>
      <c r="E4" s="19">
        <v>7017240</v>
      </c>
      <c r="F4" s="20">
        <v>115.46</v>
      </c>
    </row>
    <row r="5" spans="1:6" ht="30" customHeight="1">
      <c r="A5" s="10"/>
      <c r="B5" s="16" t="s">
        <v>6</v>
      </c>
      <c r="C5" s="17">
        <v>1041</v>
      </c>
      <c r="D5" s="18">
        <v>126.33</v>
      </c>
      <c r="E5" s="19">
        <v>483441</v>
      </c>
      <c r="F5" s="20">
        <v>208.09</v>
      </c>
    </row>
    <row r="6" spans="1:6" ht="30" customHeight="1">
      <c r="A6" s="10"/>
      <c r="B6" s="16" t="s">
        <v>7</v>
      </c>
      <c r="C6" s="17">
        <v>983</v>
      </c>
      <c r="D6" s="18">
        <v>81.04</v>
      </c>
      <c r="E6" s="19">
        <v>251921</v>
      </c>
      <c r="F6" s="20">
        <v>77.73</v>
      </c>
    </row>
    <row r="7" spans="1:6" ht="30" customHeight="1">
      <c r="A7" s="10"/>
      <c r="B7" s="21" t="s">
        <v>8</v>
      </c>
      <c r="C7" s="22">
        <v>10525</v>
      </c>
      <c r="D7" s="23">
        <v>191.89</v>
      </c>
      <c r="E7" s="24">
        <v>2636805</v>
      </c>
      <c r="F7" s="25">
        <v>175.43</v>
      </c>
    </row>
    <row r="8" spans="1:6" ht="30" customHeight="1">
      <c r="A8" s="26"/>
      <c r="B8" s="27" t="s">
        <v>9</v>
      </c>
      <c r="C8" s="28">
        <f>IF(SUM(C2:C7)=0,"",SUM(C2:C7))</f>
        <v>876473</v>
      </c>
      <c r="D8" s="29">
        <f>IF(C8="","",C8/849929*100)</f>
        <v>103.12308439881448</v>
      </c>
      <c r="E8" s="30">
        <f>IF(SUM(E2:E7)=0,"",SUM(E2:E7))</f>
        <v>327523592</v>
      </c>
      <c r="F8" s="31">
        <f>IF(E8="","",E8/339201281*100)</f>
        <v>96.55729808402464</v>
      </c>
    </row>
    <row r="9" spans="1:6" ht="30" customHeight="1">
      <c r="A9" s="32"/>
      <c r="B9" s="11" t="s">
        <v>10</v>
      </c>
      <c r="C9" s="12">
        <v>125705</v>
      </c>
      <c r="D9" s="13">
        <v>105.65</v>
      </c>
      <c r="E9" s="14">
        <v>43653981</v>
      </c>
      <c r="F9" s="15">
        <v>123.04</v>
      </c>
    </row>
    <row r="10" spans="1:6" ht="30" customHeight="1">
      <c r="A10" s="10"/>
      <c r="B10" s="21" t="s">
        <v>8</v>
      </c>
      <c r="C10" s="22">
        <v>4391</v>
      </c>
      <c r="D10" s="23">
        <v>94.23</v>
      </c>
      <c r="E10" s="24">
        <v>1774468</v>
      </c>
      <c r="F10" s="25">
        <v>98.31</v>
      </c>
    </row>
    <row r="11" spans="1:6" ht="30" customHeight="1">
      <c r="A11" s="26"/>
      <c r="B11" s="27" t="s">
        <v>9</v>
      </c>
      <c r="C11" s="28">
        <f>IF(SUM(C9:C10)=0,"",SUM(C9:C10))</f>
        <v>130096</v>
      </c>
      <c r="D11" s="29">
        <f>IF(C11="","",C11/123638*100)</f>
        <v>105.22331322085444</v>
      </c>
      <c r="E11" s="30">
        <f>IF(SUM(E9:E10)=0,"",SUM(E9:E10))</f>
        <v>45428449</v>
      </c>
      <c r="F11" s="31">
        <f>IF(E11="","",E11/37284903*100)</f>
        <v>121.8414032081564</v>
      </c>
    </row>
    <row r="12" spans="1:6" ht="30" customHeight="1">
      <c r="A12" s="32"/>
      <c r="B12" s="11" t="s">
        <v>11</v>
      </c>
      <c r="C12" s="12">
        <v>245508</v>
      </c>
      <c r="D12" s="13">
        <v>94.41</v>
      </c>
      <c r="E12" s="14">
        <v>112813937</v>
      </c>
      <c r="F12" s="15">
        <v>88.46</v>
      </c>
    </row>
    <row r="13" spans="1:6" ht="30" customHeight="1">
      <c r="A13" s="10"/>
      <c r="B13" s="16" t="s">
        <v>12</v>
      </c>
      <c r="C13" s="17">
        <v>2840</v>
      </c>
      <c r="D13" s="18">
        <v>95.3</v>
      </c>
      <c r="E13" s="19">
        <v>829639</v>
      </c>
      <c r="F13" s="20">
        <v>154.67</v>
      </c>
    </row>
    <row r="14" spans="1:6" ht="30" customHeight="1">
      <c r="A14" s="10"/>
      <c r="B14" s="21" t="s">
        <v>8</v>
      </c>
      <c r="C14" s="22">
        <v>2732</v>
      </c>
      <c r="D14" s="23">
        <v>104.47</v>
      </c>
      <c r="E14" s="24">
        <v>655754</v>
      </c>
      <c r="F14" s="25">
        <v>109.64</v>
      </c>
    </row>
    <row r="15" spans="1:6" ht="30" customHeight="1">
      <c r="A15" s="26"/>
      <c r="B15" s="27" t="s">
        <v>9</v>
      </c>
      <c r="C15" s="28">
        <f>IF(SUM(C12:C14)=0,"",SUM(C12:C14))</f>
        <v>251080</v>
      </c>
      <c r="D15" s="29">
        <f>IF(C15="","",C15/265641*100)</f>
        <v>94.5185419419442</v>
      </c>
      <c r="E15" s="30">
        <f>IF(SUM(E12:E14)=0,"",SUM(E12:E14))</f>
        <v>114299330</v>
      </c>
      <c r="F15" s="31">
        <f>IF(E15="","",E15/128664644*100)</f>
        <v>88.83507267155693</v>
      </c>
    </row>
    <row r="16" spans="1:6" ht="30" customHeight="1">
      <c r="A16" s="32"/>
      <c r="B16" s="11" t="s">
        <v>13</v>
      </c>
      <c r="C16" s="12">
        <v>42044</v>
      </c>
      <c r="D16" s="13">
        <v>107.88</v>
      </c>
      <c r="E16" s="14">
        <v>15646021</v>
      </c>
      <c r="F16" s="15">
        <v>115.76</v>
      </c>
    </row>
    <row r="17" spans="1:6" ht="30" customHeight="1">
      <c r="A17" s="10"/>
      <c r="B17" s="21" t="s">
        <v>8</v>
      </c>
      <c r="C17" s="22">
        <v>471</v>
      </c>
      <c r="D17" s="23">
        <v>229.76</v>
      </c>
      <c r="E17" s="24">
        <v>162522</v>
      </c>
      <c r="F17" s="25">
        <v>141.54</v>
      </c>
    </row>
    <row r="18" spans="1:6" ht="30" customHeight="1">
      <c r="A18" s="26"/>
      <c r="B18" s="27" t="s">
        <v>9</v>
      </c>
      <c r="C18" s="28">
        <f>IF(SUM(C16:C17)=0,"",SUM(C16:C17))</f>
        <v>42515</v>
      </c>
      <c r="D18" s="29">
        <f>IF(C18="","",C18/39178*100)</f>
        <v>108.51753535147277</v>
      </c>
      <c r="E18" s="30">
        <f>IF(SUM(E16:E17)=0,"",SUM(E16:E17))</f>
        <v>15808543</v>
      </c>
      <c r="F18" s="31">
        <f>IF(E18="","",E18/13630496*100)</f>
        <v>115.97922041868469</v>
      </c>
    </row>
    <row r="19" spans="1:7" ht="30" customHeight="1">
      <c r="A19" s="33" t="s">
        <v>14</v>
      </c>
      <c r="B19" s="34"/>
      <c r="C19" s="35">
        <f>IF(SUM(C18,C15,C11,C8)=0,"",SUM(C18,C15,C11,C8))</f>
        <v>1300164</v>
      </c>
      <c r="D19" s="36">
        <f>IF(C19&lt;&gt;"",IF(C20&lt;&gt;"",C19/C20*100,""),"")</f>
        <v>101.70355432553235</v>
      </c>
      <c r="E19" s="37">
        <f>IF(SUM(E18,E15,E11,E8)=0,"",SUM(E18,E15,E11,E8))</f>
        <v>503059914</v>
      </c>
      <c r="F19" s="31">
        <f>IF(E19&lt;&gt;"",IF(E20&lt;&gt;"",E19/E20*100,""),"")</f>
        <v>96.9695497365283</v>
      </c>
      <c r="G19" s="2"/>
    </row>
    <row r="20" spans="1:6" ht="30" customHeight="1" thickBot="1">
      <c r="A20" s="38" t="s">
        <v>15</v>
      </c>
      <c r="B20" s="39"/>
      <c r="C20" s="40">
        <v>1278386</v>
      </c>
      <c r="D20" s="41">
        <v>93.18</v>
      </c>
      <c r="E20" s="42">
        <v>518781324</v>
      </c>
      <c r="F20" s="43">
        <v>97.79</v>
      </c>
    </row>
    <row r="24" ht="18">
      <c r="A24" s="44" t="s">
        <v>17</v>
      </c>
    </row>
    <row r="25" ht="18">
      <c r="A25" s="44" t="s">
        <v>18</v>
      </c>
    </row>
    <row r="26" ht="18">
      <c r="A26" s="44" t="s">
        <v>19</v>
      </c>
    </row>
  </sheetData>
  <sheetProtection/>
  <printOptions/>
  <pageMargins left="0.7874015748031497" right="0.3937007874015748" top="1.2598425196850394" bottom="0" header="0.5511811023622047" footer="0.5118110236220472"/>
  <pageSetup horizontalDpi="300" verticalDpi="300" orientation="portrait" paperSize="9" scale="73" r:id="rId2"/>
  <headerFooter>
    <oddHeader>&amp;L
 &amp;"ＭＳ 明朝,太字"&amp;12  2012年01月～2012年06月&amp;C&amp;"ＭＳ 明朝,太字"&amp;20 国際輸入航空貨物実績集計表   &amp;R
 &amp;"ＭＳ 明朝,太字 斜体"&amp;15JAFA事務局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馬場</cp:lastModifiedBy>
  <cp:lastPrinted>2012-07-19T01:21:20Z</cp:lastPrinted>
  <dcterms:created xsi:type="dcterms:W3CDTF">2010-08-02T01:01:10Z</dcterms:created>
  <dcterms:modified xsi:type="dcterms:W3CDTF">2012-07-19T01:32:45Z</dcterms:modified>
  <cp:category/>
  <cp:version/>
  <cp:contentType/>
  <cp:contentStatus/>
</cp:coreProperties>
</file>