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795" windowHeight="7875" activeTab="0"/>
  </bookViews>
  <sheets>
    <sheet name="A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<sst xmlns="http://schemas.openxmlformats.org/spreadsheetml/2006/main" count="27" uniqueCount="20">
  <si>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</si>
  <si>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</si>
  <si>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</si>
  <si>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</si>
  <si>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</si>
  <si>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</si>
  <si>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</si>
  <si>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</si>
  <si>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</si>
  <si>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</si>
  <si>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</si>
  <si>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</si>
  <si>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</si>
  <si>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</si>
  <si>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</si>
  <si>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</si>
  <si>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</si>
  <si>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</rPr>
      <t>・・・横浜航空貨物ターミナル</t>
    </r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</si>
  <si>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</rPr>
      <t>・・・つくば国際貨物ターミナル</t>
    </r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</si>
  <si>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</rPr>
      <t>・・・神戸航空貨物ターミナル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</si>
</sst>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sz val="14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 style="thin"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 style="hair"/>
    </border>
    <border>
      <left style="thin"/>
      <right style="hair"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61" applyFont="1">
      <alignment/>
      <protection/>
    </xf>
    <xf numFmtId="176" fontId="2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6" fillId="0" borderId="10" xfId="61" applyFont="1" applyBorder="1" applyAlignment="1">
      <alignment horizontal="centerContinuous" vertical="center"/>
      <protection/>
    </xf>
    <xf numFmtId="0" fontId="6" fillId="0" borderId="11" xfId="61" applyFont="1" applyBorder="1" applyAlignment="1">
      <alignment horizontal="centerContinuous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 shrinkToFit="1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176" fontId="7" fillId="0" borderId="18" xfId="61" applyNumberFormat="1" applyFont="1" applyBorder="1" applyAlignment="1">
      <alignment horizontal="right" vertical="center"/>
      <protection/>
    </xf>
    <xf numFmtId="177" fontId="7" fillId="0" borderId="19" xfId="61" applyNumberFormat="1" applyFont="1" applyBorder="1" applyAlignment="1">
      <alignment horizontal="right" vertical="center"/>
      <protection/>
    </xf>
    <xf numFmtId="176" fontId="7" fillId="0" borderId="20" xfId="61" applyNumberFormat="1" applyFont="1" applyBorder="1" applyAlignment="1">
      <alignment horizontal="right" vertical="center"/>
      <protection/>
    </xf>
    <xf numFmtId="177" fontId="7" fillId="0" borderId="21" xfId="61" applyNumberFormat="1" applyFont="1" applyBorder="1" applyAlignment="1">
      <alignment horizontal="right" vertical="center"/>
      <protection/>
    </xf>
    <xf numFmtId="0" fontId="6" fillId="0" borderId="22" xfId="61" applyFont="1" applyBorder="1" applyAlignment="1">
      <alignment horizontal="left" vertical="center"/>
      <protection/>
    </xf>
    <xf numFmtId="176" fontId="7" fillId="0" borderId="23" xfId="61" applyNumberFormat="1" applyFont="1" applyBorder="1" applyAlignment="1">
      <alignment horizontal="right" vertical="center"/>
      <protection/>
    </xf>
    <xf numFmtId="177" fontId="7" fillId="0" borderId="24" xfId="61" applyNumberFormat="1" applyFont="1" applyBorder="1" applyAlignment="1">
      <alignment horizontal="right" vertical="center"/>
      <protection/>
    </xf>
    <xf numFmtId="176" fontId="7" fillId="0" borderId="25" xfId="61" applyNumberFormat="1" applyFont="1" applyBorder="1" applyAlignment="1">
      <alignment horizontal="right" vertical="center"/>
      <protection/>
    </xf>
    <xf numFmtId="177" fontId="7" fillId="0" borderId="26" xfId="61" applyNumberFormat="1" applyFont="1" applyBorder="1" applyAlignment="1">
      <alignment horizontal="right" vertical="center"/>
      <protection/>
    </xf>
    <xf numFmtId="0" fontId="6" fillId="0" borderId="27" xfId="61" applyFont="1" applyBorder="1" applyAlignment="1">
      <alignment horizontal="left" vertical="center"/>
      <protection/>
    </xf>
    <xf numFmtId="176" fontId="7" fillId="0" borderId="28" xfId="61" applyNumberFormat="1" applyFont="1" applyBorder="1" applyAlignment="1">
      <alignment horizontal="right" vertical="center"/>
      <protection/>
    </xf>
    <xf numFmtId="177" fontId="7" fillId="0" borderId="29" xfId="61" applyNumberFormat="1" applyFont="1" applyBorder="1" applyAlignment="1">
      <alignment horizontal="right" vertical="center"/>
      <protection/>
    </xf>
    <xf numFmtId="176" fontId="7" fillId="0" borderId="30" xfId="61" applyNumberFormat="1" applyFont="1" applyBorder="1" applyAlignment="1">
      <alignment horizontal="right" vertical="center"/>
      <protection/>
    </xf>
    <xf numFmtId="177" fontId="7" fillId="0" borderId="31" xfId="61" applyNumberFormat="1" applyFont="1" applyBorder="1" applyAlignment="1">
      <alignment horizontal="right" vertical="center"/>
      <protection/>
    </xf>
    <xf numFmtId="0" fontId="6" fillId="0" borderId="32" xfId="61" applyFont="1" applyBorder="1" applyAlignment="1">
      <alignment horizontal="left" vertical="center"/>
      <protection/>
    </xf>
    <xf numFmtId="0" fontId="6" fillId="0" borderId="33" xfId="61" applyFont="1" applyBorder="1" applyAlignment="1">
      <alignment horizontal="left" vertical="center"/>
      <protection/>
    </xf>
    <xf numFmtId="176" fontId="7" fillId="0" borderId="34" xfId="60" applyNumberFormat="1" applyFont="1" applyBorder="1" applyAlignment="1">
      <alignment horizontal="right" vertical="center"/>
      <protection/>
    </xf>
    <xf numFmtId="177" fontId="7" fillId="0" borderId="35" xfId="60" applyNumberFormat="1" applyFont="1" applyBorder="1" applyAlignment="1">
      <alignment horizontal="right" vertical="center"/>
      <protection/>
    </xf>
    <xf numFmtId="176" fontId="7" fillId="0" borderId="35" xfId="60" applyNumberFormat="1" applyFont="1" applyBorder="1" applyAlignment="1">
      <alignment horizontal="right" vertical="center"/>
      <protection/>
    </xf>
    <xf numFmtId="177" fontId="7" fillId="0" borderId="36" xfId="61" applyNumberFormat="1" applyFont="1" applyBorder="1" applyAlignment="1">
      <alignment horizontal="right" vertical="center"/>
      <protection/>
    </xf>
    <xf numFmtId="0" fontId="6" fillId="0" borderId="37" xfId="61" applyFont="1" applyBorder="1" applyAlignment="1">
      <alignment horizontal="left" vertical="center"/>
      <protection/>
    </xf>
    <xf numFmtId="0" fontId="6" fillId="0" borderId="38" xfId="61" applyFont="1" applyBorder="1" applyAlignment="1">
      <alignment horizontal="left" vertical="center"/>
      <protection/>
    </xf>
    <xf numFmtId="0" fontId="6" fillId="0" borderId="33" xfId="62" applyFont="1" applyBorder="1" applyAlignment="1">
      <alignment horizontal="left" vertical="center"/>
      <protection/>
    </xf>
    <xf numFmtId="176" fontId="7" fillId="0" borderId="34" xfId="61" applyNumberFormat="1" applyFont="1" applyBorder="1" applyAlignment="1">
      <alignment horizontal="right" vertical="center"/>
      <protection/>
    </xf>
    <xf numFmtId="177" fontId="7" fillId="0" borderId="35" xfId="61" applyNumberFormat="1" applyFont="1" applyBorder="1" applyAlignment="1">
      <alignment horizontal="right" vertical="center"/>
      <protection/>
    </xf>
    <xf numFmtId="176" fontId="7" fillId="0" borderId="35" xfId="61" applyNumberFormat="1" applyFont="1" applyBorder="1" applyAlignment="1">
      <alignment horizontal="right" vertical="center"/>
      <protection/>
    </xf>
    <xf numFmtId="0" fontId="6" fillId="0" borderId="39" xfId="61" applyFont="1" applyBorder="1" applyAlignment="1">
      <alignment horizontal="left" vertical="center"/>
      <protection/>
    </xf>
    <xf numFmtId="0" fontId="6" fillId="0" borderId="40" xfId="62" applyFont="1" applyBorder="1" applyAlignment="1">
      <alignment horizontal="left" vertical="center"/>
      <protection/>
    </xf>
    <xf numFmtId="176" fontId="7" fillId="0" borderId="41" xfId="61" applyNumberFormat="1" applyFont="1" applyBorder="1" applyAlignment="1">
      <alignment horizontal="right" vertical="center"/>
      <protection/>
    </xf>
    <xf numFmtId="177" fontId="7" fillId="0" borderId="42" xfId="61" applyNumberFormat="1" applyFont="1" applyBorder="1" applyAlignment="1">
      <alignment horizontal="right" vertical="center"/>
      <protection/>
    </xf>
    <xf numFmtId="176" fontId="7" fillId="0" borderId="43" xfId="61" applyNumberFormat="1" applyFont="1" applyBorder="1" applyAlignment="1">
      <alignment horizontal="right" vertical="center"/>
      <protection/>
    </xf>
    <xf numFmtId="177" fontId="7" fillId="0" borderId="44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01" xfId="60"/>
    <cellStyle name="標準_A02" xfId="61"/>
    <cellStyle name="標準_TKI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9050" y="685800"/>
          <a:ext cx="971550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9050" y="3352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9050" y="4495800"/>
          <a:ext cx="9715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990600</xdr:colOff>
      <xdr:row>17</xdr:row>
      <xdr:rowOff>371475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9050" y="6019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G27" sqref="G27"/>
    </sheetView>
  </sheetViews>
  <sheetFormatPr defaultColWidth="9.00390625" defaultRowHeight="13.5"/>
  <cols>
    <col min="1" max="1" width="13.00390625" style="1" customWidth="1"/>
    <col min="2" max="2" width="18.625" style="1" customWidth="1"/>
    <col min="3" max="6" width="20.875" style="1" customWidth="1"/>
    <col min="7" max="7" width="8.75390625" style="1" customWidth="1"/>
    <col min="8" max="16384" width="9.00390625" style="1" customWidth="1"/>
  </cols>
  <sheetData>
    <row r="1" spans="1:8" ht="52.5" customHeight="1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6" ht="30" customHeight="1">
      <c r="A2" s="10"/>
      <c r="B2" s="11" t="s">
        <v>3</v>
      </c>
      <c r="C2" s="12">
        <v>142747</v>
      </c>
      <c r="D2" s="13">
        <v>105.1</v>
      </c>
      <c r="E2" s="14">
        <v>54194071</v>
      </c>
      <c r="F2" s="15">
        <v>99.64</v>
      </c>
    </row>
    <row r="3" spans="1:6" ht="30" customHeight="1">
      <c r="A3" s="10"/>
      <c r="B3" s="16" t="s">
        <v>4</v>
      </c>
      <c r="C3" s="17">
        <v>2909</v>
      </c>
      <c r="D3" s="18">
        <v>91.28</v>
      </c>
      <c r="E3" s="19">
        <v>417656</v>
      </c>
      <c r="F3" s="20">
        <v>86.34</v>
      </c>
    </row>
    <row r="4" spans="1:6" ht="30" customHeight="1">
      <c r="A4" s="10"/>
      <c r="B4" s="16" t="s">
        <v>5</v>
      </c>
      <c r="C4" s="17">
        <v>2254</v>
      </c>
      <c r="D4" s="18">
        <v>174.59</v>
      </c>
      <c r="E4" s="19">
        <v>921617</v>
      </c>
      <c r="F4" s="20">
        <v>119.42</v>
      </c>
    </row>
    <row r="5" spans="1:6" ht="30" customHeight="1">
      <c r="A5" s="10"/>
      <c r="B5" s="16" t="s">
        <v>6</v>
      </c>
      <c r="C5" s="17">
        <v>153</v>
      </c>
      <c r="D5" s="18">
        <v>141.67</v>
      </c>
      <c r="E5" s="19">
        <v>101872</v>
      </c>
      <c r="F5" s="20">
        <v>367.69</v>
      </c>
    </row>
    <row r="6" spans="1:6" ht="30" customHeight="1">
      <c r="A6" s="10"/>
      <c r="B6" s="16" t="s">
        <v>7</v>
      </c>
      <c r="C6" s="17">
        <v>160</v>
      </c>
      <c r="D6" s="18">
        <v>70.48</v>
      </c>
      <c r="E6" s="19">
        <v>43132</v>
      </c>
      <c r="F6" s="20">
        <v>83.8</v>
      </c>
    </row>
    <row r="7" spans="1:6" ht="30" customHeight="1">
      <c r="A7" s="10"/>
      <c r="B7" s="21" t="s">
        <v>8</v>
      </c>
      <c r="C7" s="22">
        <v>1887</v>
      </c>
      <c r="D7" s="23">
        <v>214.92</v>
      </c>
      <c r="E7" s="24">
        <v>563408</v>
      </c>
      <c r="F7" s="25">
        <v>233.8</v>
      </c>
    </row>
    <row r="8" spans="1:6" ht="30" customHeight="1">
      <c r="A8" s="26"/>
      <c r="B8" s="27" t="s">
        <v>9</v>
      </c>
      <c r="C8" s="28">
        <f>IF(SUM(C2:C7)=0,"",SUM(C2:C7))</f>
        <v>150110</v>
      </c>
      <c r="D8" s="29">
        <f>IF(C8="","",C8/141515*100)</f>
        <v>106.07356110659647</v>
      </c>
      <c r="E8" s="30">
        <f>IF(SUM(E2:E7)=0,"",SUM(E2:E7))</f>
        <v>56241756</v>
      </c>
      <c r="F8" s="31">
        <f>IF(E8="","",E8/55963028*100)</f>
        <v>100.49805739603654</v>
      </c>
    </row>
    <row r="9" spans="1:6" ht="30" customHeight="1">
      <c r="A9" s="32"/>
      <c r="B9" s="11" t="s">
        <v>10</v>
      </c>
      <c r="C9" s="12">
        <v>21953</v>
      </c>
      <c r="D9" s="13">
        <v>113</v>
      </c>
      <c r="E9" s="14">
        <v>8277546</v>
      </c>
      <c r="F9" s="15">
        <v>154.62</v>
      </c>
    </row>
    <row r="10" spans="1:6" ht="30" customHeight="1">
      <c r="A10" s="10"/>
      <c r="B10" s="21" t="s">
        <v>8</v>
      </c>
      <c r="C10" s="22">
        <v>689</v>
      </c>
      <c r="D10" s="23">
        <v>79.65</v>
      </c>
      <c r="E10" s="24">
        <v>263221</v>
      </c>
      <c r="F10" s="25">
        <v>82.97</v>
      </c>
    </row>
    <row r="11" spans="1:6" ht="30" customHeight="1">
      <c r="A11" s="26"/>
      <c r="B11" s="27" t="s">
        <v>9</v>
      </c>
      <c r="C11" s="28">
        <f>IF(SUM(C9:C10)=0,"",SUM(C9:C10))</f>
        <v>22642</v>
      </c>
      <c r="D11" s="29">
        <f>IF(C11="","",C11/20293*100)</f>
        <v>111.57542009559947</v>
      </c>
      <c r="E11" s="30">
        <f>IF(SUM(E9:E10)=0,"",SUM(E9:E10))</f>
        <v>8540767</v>
      </c>
      <c r="F11" s="31">
        <f>IF(E11="","",E11/5670903*100)</f>
        <v>150.60682575596866</v>
      </c>
    </row>
    <row r="12" spans="1:6" ht="30" customHeight="1">
      <c r="A12" s="32"/>
      <c r="B12" s="11" t="s">
        <v>11</v>
      </c>
      <c r="C12" s="12">
        <v>40776</v>
      </c>
      <c r="D12" s="13">
        <v>99.79</v>
      </c>
      <c r="E12" s="14">
        <v>17962450</v>
      </c>
      <c r="F12" s="15">
        <v>86.19</v>
      </c>
    </row>
    <row r="13" spans="1:6" ht="30" customHeight="1">
      <c r="A13" s="10"/>
      <c r="B13" s="16" t="s">
        <v>12</v>
      </c>
      <c r="C13" s="17">
        <v>515</v>
      </c>
      <c r="D13" s="18">
        <v>107.29</v>
      </c>
      <c r="E13" s="19">
        <v>201227</v>
      </c>
      <c r="F13" s="20">
        <v>191.98</v>
      </c>
    </row>
    <row r="14" spans="1:6" ht="30" customHeight="1">
      <c r="A14" s="10"/>
      <c r="B14" s="21" t="s">
        <v>8</v>
      </c>
      <c r="C14" s="22">
        <v>473</v>
      </c>
      <c r="D14" s="23">
        <v>111.03</v>
      </c>
      <c r="E14" s="24">
        <v>119122</v>
      </c>
      <c r="F14" s="25">
        <v>109.92</v>
      </c>
    </row>
    <row r="15" spans="1:6" ht="30" customHeight="1">
      <c r="A15" s="26"/>
      <c r="B15" s="27" t="s">
        <v>9</v>
      </c>
      <c r="C15" s="28">
        <f>IF(SUM(C12:C14)=0,"",SUM(C12:C14))</f>
        <v>41764</v>
      </c>
      <c r="D15" s="29">
        <f>IF(C15="","",C15/41769*100)</f>
        <v>99.98802939979412</v>
      </c>
      <c r="E15" s="30">
        <f>IF(SUM(E12:E14)=0,"",SUM(E12:E14))</f>
        <v>18282799</v>
      </c>
      <c r="F15" s="31">
        <f>IF(E15="","",E15/21052615*100)</f>
        <v>86.84336363914886</v>
      </c>
    </row>
    <row r="16" spans="1:6" ht="30" customHeight="1">
      <c r="A16" s="32"/>
      <c r="B16" s="11" t="s">
        <v>13</v>
      </c>
      <c r="C16" s="12">
        <v>6973</v>
      </c>
      <c r="D16" s="13">
        <v>117.85</v>
      </c>
      <c r="E16" s="14">
        <v>2609480</v>
      </c>
      <c r="F16" s="15">
        <v>123.41</v>
      </c>
    </row>
    <row r="17" spans="1:6" ht="30" customHeight="1">
      <c r="A17" s="10"/>
      <c r="B17" s="21" t="s">
        <v>8</v>
      </c>
      <c r="C17" s="22">
        <v>84</v>
      </c>
      <c r="D17" s="23">
        <v>161.54</v>
      </c>
      <c r="E17" s="24">
        <v>24893</v>
      </c>
      <c r="F17" s="25">
        <v>99.62</v>
      </c>
    </row>
    <row r="18" spans="1:6" ht="30" customHeight="1">
      <c r="A18" s="26"/>
      <c r="B18" s="27" t="s">
        <v>9</v>
      </c>
      <c r="C18" s="28">
        <f>IF(SUM(C16:C17)=0,"",SUM(C16:C17))</f>
        <v>7057</v>
      </c>
      <c r="D18" s="29">
        <f>IF(C18="","",C18/5969*100)</f>
        <v>118.22750879544313</v>
      </c>
      <c r="E18" s="30">
        <f>IF(SUM(E16:E17)=0,"",SUM(E16:E17))</f>
        <v>2634373</v>
      </c>
      <c r="F18" s="31">
        <f>IF(E18="","",E18/2139484*100)</f>
        <v>123.13123164276993</v>
      </c>
    </row>
    <row r="19" spans="1:7" ht="30" customHeight="1">
      <c r="A19" s="33" t="s">
        <v>14</v>
      </c>
      <c r="B19" s="34"/>
      <c r="C19" s="35">
        <f>IF(SUM(C18,C15,C11,C8)=0,"",SUM(C18,C15,C11,C8))</f>
        <v>221573</v>
      </c>
      <c r="D19" s="36">
        <f>IF(C19&lt;&gt;"",IF(C20&lt;&gt;"",C19/C20*100,""),"")</f>
        <v>105.73955122025713</v>
      </c>
      <c r="E19" s="37">
        <f>IF(SUM(E18,E15,E11,E8)=0,"",SUM(E18,E15,E11,E8))</f>
        <v>85699695</v>
      </c>
      <c r="F19" s="31">
        <f>IF(E19&lt;&gt;"",IF(E20&lt;&gt;"",E19/E20*100,""),"")</f>
        <v>101.02994917951482</v>
      </c>
      <c r="G19" s="2"/>
    </row>
    <row r="20" spans="1:6" ht="30" customHeight="1" thickBot="1">
      <c r="A20" s="38" t="s">
        <v>15</v>
      </c>
      <c r="B20" s="39"/>
      <c r="C20" s="40">
        <v>209546</v>
      </c>
      <c r="D20" s="41">
        <v>93.28</v>
      </c>
      <c r="E20" s="42">
        <v>84826030</v>
      </c>
      <c r="F20" s="43">
        <v>96.49</v>
      </c>
    </row>
    <row r="24" ht="18">
      <c r="A24" s="44" t="s">
        <v>17</v>
      </c>
    </row>
    <row r="25" ht="18">
      <c r="A25" s="44" t="s">
        <v>18</v>
      </c>
    </row>
    <row r="26" ht="18">
      <c r="A26" s="44" t="s">
        <v>19</v>
      </c>
    </row>
  </sheetData>
  <sheetProtection/>
  <printOptions/>
  <pageMargins left="0.7874015748031497" right="0.3937007874015748" top="1.2598425196850394" bottom="0" header="0.5511811023622047" footer="0.5118110236220472"/>
  <pageSetup horizontalDpi="300" verticalDpi="300" orientation="portrait" paperSize="9" scale="73" r:id="rId2"/>
  <headerFooter>
    <oddHeader>&amp;L
 &amp;"ＭＳ 明朝,太字"&amp;12  2012年05月&amp;C&amp;"ＭＳ 明朝,太字"&amp;20 国際輸入航空貨物実績集計表   &amp;R
 &amp;"ＭＳ 明朝,太字 斜体"&amp;15JAFA事務局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willone</dc:creator>
  <cp:keywords/>
  <dc:description/>
  <cp:lastModifiedBy>馬場</cp:lastModifiedBy>
  <cp:lastPrinted>2012-06-19T01:31:39Z</cp:lastPrinted>
  <dcterms:created xsi:type="dcterms:W3CDTF">2010-08-02T01:01:10Z</dcterms:created>
  <dcterms:modified xsi:type="dcterms:W3CDTF">2012-06-19T01:36:42Z</dcterms:modified>
  <cp:category/>
  <cp:version/>
  <cp:contentType/>
  <cp:contentStatus/>
</cp:coreProperties>
</file>