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795" windowHeight="7875" activeTab="0"/>
  </bookViews>
  <sheets>
    <sheet name="A01" sheetId="1" r:id="rId1"/>
  </sheets>
  <definedNames>
    <definedName name="rf">"ラベル 12"</definedName>
  </definedNames>
  <calcPr fullCalcOnLoad="1" refMode="R1C1"/>
</workbook>
</file>

<file path=xl/sharedStrings.xml><?xml version="1.0" encoding="utf-8"?>
<sst xmlns="http://schemas.openxmlformats.org/spreadsheetml/2006/main" count="27" uniqueCount="20">
  <si>
    <t>通関場所</t>
  </si>
  <si>
    <t>件数(件)</t>
  </si>
  <si>
    <t>重量(KGS)</t>
  </si>
  <si>
    <t>成田</t>
  </si>
  <si>
    <t>原木</t>
  </si>
  <si>
    <t>羽田</t>
  </si>
  <si>
    <t>YAT</t>
  </si>
  <si>
    <t>TICT</t>
  </si>
  <si>
    <t>その他</t>
  </si>
  <si>
    <t>小計</t>
  </si>
  <si>
    <t>名古屋</t>
  </si>
  <si>
    <t>関西空港</t>
  </si>
  <si>
    <t>KACT</t>
  </si>
  <si>
    <t>福岡</t>
  </si>
  <si>
    <t>合計</t>
  </si>
  <si>
    <t>前年同期</t>
  </si>
  <si>
    <t>対前年比(%)</t>
  </si>
  <si>
    <r>
      <t>※・</t>
    </r>
    <r>
      <rPr>
        <sz val="14"/>
        <rFont val="Arial Narrow"/>
        <family val="2"/>
      </rPr>
      <t>YAT(YOKOHAMA AIR CARGO TERMINAL)</t>
    </r>
    <r>
      <rPr>
        <sz val="14"/>
        <rFont val="ＭＳ 明朝"/>
        <family val="1"/>
      </rPr>
      <t>・・・横浜航空貨物ターミナル</t>
    </r>
  </si>
  <si>
    <r>
      <t>　・</t>
    </r>
    <r>
      <rPr>
        <sz val="14"/>
        <rFont val="Arial Narrow"/>
        <family val="2"/>
      </rPr>
      <t>TICT(TSUKUBA INTERNATIONAL CARGO TERMINAL)</t>
    </r>
    <r>
      <rPr>
        <sz val="14"/>
        <rFont val="ＭＳ 明朝"/>
        <family val="1"/>
      </rPr>
      <t>・・・つくば国際貨物ターミナル</t>
    </r>
  </si>
  <si>
    <r>
      <t>　・</t>
    </r>
    <r>
      <rPr>
        <sz val="14"/>
        <rFont val="Arial Narrow"/>
        <family val="2"/>
      </rPr>
      <t>KACT(KOBE AIR CARGO CITY TERMINAL)</t>
    </r>
    <r>
      <rPr>
        <sz val="14"/>
        <rFont val="ＭＳ 明朝"/>
        <family val="1"/>
      </rPr>
      <t>・・・神戸航空貨物ターミナル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</si>
</sst>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sz val="14"/>
      <name val="ＭＳ 明朝"/>
      <family val="1"/>
    </font>
    <font>
      <sz val="14"/>
      <name val="Arial Narrow"/>
      <family val="2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hair"/>
      <top style="medium"/>
      <bottom style="thin"/>
    </border>
    <border>
      <left/>
      <right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/>
      <bottom/>
    </border>
    <border>
      <left/>
      <right style="thin"/>
      <top/>
      <bottom style="hair"/>
    </border>
    <border>
      <left style="thin"/>
      <right style="hair"/>
      <top/>
      <bottom style="hair"/>
    </border>
    <border>
      <left/>
      <right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/>
      <right style="thin"/>
      <top style="hair"/>
      <bottom style="hair"/>
    </border>
    <border>
      <left style="thin"/>
      <right style="hair"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/>
      <right style="thin"/>
      <top style="hair"/>
      <bottom/>
    </border>
    <border>
      <left style="thin"/>
      <right style="hair"/>
      <top style="hair"/>
      <bottom/>
    </border>
    <border>
      <left/>
      <right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hair"/>
      <top style="thin"/>
      <bottom style="medium"/>
    </border>
    <border>
      <left/>
      <right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61" applyFont="1">
      <alignment/>
      <protection/>
    </xf>
    <xf numFmtId="176" fontId="2" fillId="0" borderId="0" xfId="61" applyNumberFormat="1" applyFont="1">
      <alignment/>
      <protection/>
    </xf>
    <xf numFmtId="0" fontId="5" fillId="0" borderId="0" xfId="61" applyFont="1">
      <alignment/>
      <protection/>
    </xf>
    <xf numFmtId="0" fontId="6" fillId="0" borderId="10" xfId="61" applyFont="1" applyBorder="1" applyAlignment="1">
      <alignment horizontal="centerContinuous" vertical="center"/>
      <protection/>
    </xf>
    <xf numFmtId="0" fontId="6" fillId="0" borderId="11" xfId="61" applyFont="1" applyBorder="1" applyAlignment="1">
      <alignment horizontal="centerContinuous"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6" fillId="0" borderId="13" xfId="61" applyFont="1" applyBorder="1" applyAlignment="1">
      <alignment horizontal="center" vertical="center" shrinkToFit="1"/>
      <protection/>
    </xf>
    <xf numFmtId="0" fontId="6" fillId="0" borderId="14" xfId="61" applyFont="1" applyBorder="1" applyAlignment="1">
      <alignment horizontal="center" vertical="center"/>
      <protection/>
    </xf>
    <xf numFmtId="0" fontId="6" fillId="0" borderId="15" xfId="61" applyFont="1" applyBorder="1" applyAlignment="1">
      <alignment horizontal="center" vertical="center" shrinkToFit="1"/>
      <protection/>
    </xf>
    <xf numFmtId="0" fontId="6" fillId="0" borderId="16" xfId="61" applyFont="1" applyBorder="1" applyAlignment="1">
      <alignment horizontal="left" vertical="center"/>
      <protection/>
    </xf>
    <xf numFmtId="0" fontId="6" fillId="0" borderId="17" xfId="61" applyFont="1" applyBorder="1" applyAlignment="1">
      <alignment horizontal="left" vertical="center"/>
      <protection/>
    </xf>
    <xf numFmtId="176" fontId="7" fillId="0" borderId="18" xfId="61" applyNumberFormat="1" applyFont="1" applyBorder="1" applyAlignment="1">
      <alignment horizontal="right" vertical="center"/>
      <protection/>
    </xf>
    <xf numFmtId="177" fontId="7" fillId="0" borderId="19" xfId="61" applyNumberFormat="1" applyFont="1" applyBorder="1" applyAlignment="1">
      <alignment horizontal="right" vertical="center"/>
      <protection/>
    </xf>
    <xf numFmtId="176" fontId="7" fillId="0" borderId="20" xfId="61" applyNumberFormat="1" applyFont="1" applyBorder="1" applyAlignment="1">
      <alignment horizontal="right" vertical="center"/>
      <protection/>
    </xf>
    <xf numFmtId="177" fontId="7" fillId="0" borderId="21" xfId="61" applyNumberFormat="1" applyFont="1" applyBorder="1" applyAlignment="1">
      <alignment horizontal="right" vertical="center"/>
      <protection/>
    </xf>
    <xf numFmtId="0" fontId="6" fillId="0" borderId="22" xfId="61" applyFont="1" applyBorder="1" applyAlignment="1">
      <alignment horizontal="left" vertical="center"/>
      <protection/>
    </xf>
    <xf numFmtId="176" fontId="7" fillId="0" borderId="23" xfId="61" applyNumberFormat="1" applyFont="1" applyBorder="1" applyAlignment="1">
      <alignment horizontal="right" vertical="center"/>
      <protection/>
    </xf>
    <xf numFmtId="177" fontId="7" fillId="0" borderId="24" xfId="61" applyNumberFormat="1" applyFont="1" applyBorder="1" applyAlignment="1">
      <alignment horizontal="right" vertical="center"/>
      <protection/>
    </xf>
    <xf numFmtId="176" fontId="7" fillId="0" borderId="25" xfId="61" applyNumberFormat="1" applyFont="1" applyBorder="1" applyAlignment="1">
      <alignment horizontal="right" vertical="center"/>
      <protection/>
    </xf>
    <xf numFmtId="177" fontId="7" fillId="0" borderId="26" xfId="61" applyNumberFormat="1" applyFont="1" applyBorder="1" applyAlignment="1">
      <alignment horizontal="right" vertical="center"/>
      <protection/>
    </xf>
    <xf numFmtId="0" fontId="6" fillId="0" borderId="27" xfId="61" applyFont="1" applyBorder="1" applyAlignment="1">
      <alignment horizontal="left" vertical="center"/>
      <protection/>
    </xf>
    <xf numFmtId="176" fontId="7" fillId="0" borderId="28" xfId="61" applyNumberFormat="1" applyFont="1" applyBorder="1" applyAlignment="1">
      <alignment horizontal="right" vertical="center"/>
      <protection/>
    </xf>
    <xf numFmtId="177" fontId="7" fillId="0" borderId="29" xfId="61" applyNumberFormat="1" applyFont="1" applyBorder="1" applyAlignment="1">
      <alignment horizontal="right" vertical="center"/>
      <protection/>
    </xf>
    <xf numFmtId="176" fontId="7" fillId="0" borderId="30" xfId="61" applyNumberFormat="1" applyFont="1" applyBorder="1" applyAlignment="1">
      <alignment horizontal="right" vertical="center"/>
      <protection/>
    </xf>
    <xf numFmtId="177" fontId="7" fillId="0" borderId="31" xfId="61" applyNumberFormat="1" applyFont="1" applyBorder="1" applyAlignment="1">
      <alignment horizontal="right" vertical="center"/>
      <protection/>
    </xf>
    <xf numFmtId="0" fontId="6" fillId="0" borderId="32" xfId="61" applyFont="1" applyBorder="1" applyAlignment="1">
      <alignment horizontal="left" vertical="center"/>
      <protection/>
    </xf>
    <xf numFmtId="0" fontId="6" fillId="0" borderId="33" xfId="61" applyFont="1" applyBorder="1" applyAlignment="1">
      <alignment horizontal="left" vertical="center"/>
      <protection/>
    </xf>
    <xf numFmtId="176" fontId="7" fillId="0" borderId="34" xfId="60" applyNumberFormat="1" applyFont="1" applyBorder="1" applyAlignment="1">
      <alignment horizontal="right" vertical="center"/>
      <protection/>
    </xf>
    <xf numFmtId="177" fontId="7" fillId="0" borderId="35" xfId="60" applyNumberFormat="1" applyFont="1" applyBorder="1" applyAlignment="1">
      <alignment horizontal="right" vertical="center"/>
      <protection/>
    </xf>
    <xf numFmtId="176" fontId="7" fillId="0" borderId="35" xfId="60" applyNumberFormat="1" applyFont="1" applyBorder="1" applyAlignment="1">
      <alignment horizontal="right" vertical="center"/>
      <protection/>
    </xf>
    <xf numFmtId="177" fontId="7" fillId="0" borderId="36" xfId="61" applyNumberFormat="1" applyFont="1" applyBorder="1" applyAlignment="1">
      <alignment horizontal="right" vertical="center"/>
      <protection/>
    </xf>
    <xf numFmtId="0" fontId="6" fillId="0" borderId="37" xfId="61" applyFont="1" applyBorder="1" applyAlignment="1">
      <alignment horizontal="left" vertical="center"/>
      <protection/>
    </xf>
    <xf numFmtId="0" fontId="6" fillId="0" borderId="38" xfId="61" applyFont="1" applyBorder="1" applyAlignment="1">
      <alignment horizontal="left" vertical="center"/>
      <protection/>
    </xf>
    <xf numFmtId="0" fontId="6" fillId="0" borderId="33" xfId="62" applyFont="1" applyBorder="1" applyAlignment="1">
      <alignment horizontal="left" vertical="center"/>
      <protection/>
    </xf>
    <xf numFmtId="176" fontId="7" fillId="0" borderId="34" xfId="61" applyNumberFormat="1" applyFont="1" applyBorder="1" applyAlignment="1">
      <alignment horizontal="right" vertical="center"/>
      <protection/>
    </xf>
    <xf numFmtId="177" fontId="7" fillId="0" borderId="35" xfId="61" applyNumberFormat="1" applyFont="1" applyBorder="1" applyAlignment="1">
      <alignment horizontal="right" vertical="center"/>
      <protection/>
    </xf>
    <xf numFmtId="176" fontId="7" fillId="0" borderId="35" xfId="61" applyNumberFormat="1" applyFont="1" applyBorder="1" applyAlignment="1">
      <alignment horizontal="right" vertical="center"/>
      <protection/>
    </xf>
    <xf numFmtId="0" fontId="6" fillId="0" borderId="39" xfId="61" applyFont="1" applyBorder="1" applyAlignment="1">
      <alignment horizontal="left" vertical="center"/>
      <protection/>
    </xf>
    <xf numFmtId="0" fontId="6" fillId="0" borderId="40" xfId="62" applyFont="1" applyBorder="1" applyAlignment="1">
      <alignment horizontal="left" vertical="center"/>
      <protection/>
    </xf>
    <xf numFmtId="176" fontId="7" fillId="0" borderId="41" xfId="61" applyNumberFormat="1" applyFont="1" applyBorder="1" applyAlignment="1">
      <alignment horizontal="right" vertical="center"/>
      <protection/>
    </xf>
    <xf numFmtId="177" fontId="7" fillId="0" borderId="42" xfId="61" applyNumberFormat="1" applyFont="1" applyBorder="1" applyAlignment="1">
      <alignment horizontal="right" vertical="center"/>
      <protection/>
    </xf>
    <xf numFmtId="176" fontId="7" fillId="0" borderId="43" xfId="61" applyNumberFormat="1" applyFont="1" applyBorder="1" applyAlignment="1">
      <alignment horizontal="right" vertical="center"/>
      <protection/>
    </xf>
    <xf numFmtId="177" fontId="7" fillId="0" borderId="44" xfId="61" applyNumberFormat="1" applyFont="1" applyBorder="1" applyAlignment="1">
      <alignment horizontal="right" vertical="center"/>
      <protection/>
    </xf>
    <xf numFmtId="0" fontId="6" fillId="0" borderId="0" xfId="61" applyFont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A01" xfId="60"/>
    <cellStyle name="標準_A02" xfId="61"/>
    <cellStyle name="標準_TKI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</xdr:col>
      <xdr:colOff>0</xdr:colOff>
      <xdr:row>7</xdr:row>
      <xdr:rowOff>371475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9050" y="685800"/>
          <a:ext cx="971550" cy="2638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東日本</a:t>
          </a:r>
        </a:p>
      </xdr:txBody>
    </xdr:sp>
    <xdr:clientData/>
  </xdr:twoCellAnchor>
  <xdr:twoCellAnchor>
    <xdr:from>
      <xdr:col>0</xdr:col>
      <xdr:colOff>19050</xdr:colOff>
      <xdr:row>8</xdr:row>
      <xdr:rowOff>19050</xdr:rowOff>
    </xdr:from>
    <xdr:to>
      <xdr:col>1</xdr:col>
      <xdr:colOff>0</xdr:colOff>
      <xdr:row>10</xdr:row>
      <xdr:rowOff>371475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9050" y="3352800"/>
          <a:ext cx="97155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中部</a:t>
          </a:r>
        </a:p>
      </xdr:txBody>
    </xdr:sp>
    <xdr:clientData/>
  </xdr:twoCellAnchor>
  <xdr:twoCellAnchor>
    <xdr:from>
      <xdr:col>0</xdr:col>
      <xdr:colOff>19050</xdr:colOff>
      <xdr:row>11</xdr:row>
      <xdr:rowOff>19050</xdr:rowOff>
    </xdr:from>
    <xdr:to>
      <xdr:col>1</xdr:col>
      <xdr:colOff>0</xdr:colOff>
      <xdr:row>15</xdr:row>
      <xdr:rowOff>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19050" y="4495800"/>
          <a:ext cx="97155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関西</a:t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0</xdr:col>
      <xdr:colOff>990600</xdr:colOff>
      <xdr:row>17</xdr:row>
      <xdr:rowOff>371475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19050" y="6019800"/>
          <a:ext cx="97155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九州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G27" sqref="G27"/>
    </sheetView>
  </sheetViews>
  <sheetFormatPr defaultColWidth="9.00390625" defaultRowHeight="13.5"/>
  <cols>
    <col min="1" max="1" width="13.00390625" style="1" customWidth="1"/>
    <col min="2" max="2" width="18.625" style="1" customWidth="1"/>
    <col min="3" max="6" width="20.875" style="1" customWidth="1"/>
    <col min="7" max="7" width="8.75390625" style="1" customWidth="1"/>
    <col min="8" max="16384" width="9.00390625" style="1" customWidth="1"/>
  </cols>
  <sheetData>
    <row r="1" spans="1:8" ht="52.5" customHeight="1">
      <c r="A1" s="4" t="s">
        <v>0</v>
      </c>
      <c r="B1" s="5"/>
      <c r="C1" s="6" t="s">
        <v>1</v>
      </c>
      <c r="D1" s="7" t="s">
        <v>16</v>
      </c>
      <c r="E1" s="8" t="s">
        <v>2</v>
      </c>
      <c r="F1" s="9" t="s">
        <v>16</v>
      </c>
      <c r="H1" s="3"/>
    </row>
    <row r="2" spans="1:6" ht="30" customHeight="1">
      <c r="A2" s="10"/>
      <c r="B2" s="11" t="s">
        <v>3</v>
      </c>
      <c r="C2" s="12">
        <v>138788</v>
      </c>
      <c r="D2" s="13">
        <v>90.78</v>
      </c>
      <c r="E2" s="14">
        <v>55714540</v>
      </c>
      <c r="F2" s="15">
        <v>94.86</v>
      </c>
    </row>
    <row r="3" spans="1:6" ht="30" customHeight="1">
      <c r="A3" s="10"/>
      <c r="B3" s="16" t="s">
        <v>4</v>
      </c>
      <c r="C3" s="17">
        <v>2923</v>
      </c>
      <c r="D3" s="18">
        <v>66.8</v>
      </c>
      <c r="E3" s="19">
        <v>397265</v>
      </c>
      <c r="F3" s="20">
        <v>41.99</v>
      </c>
    </row>
    <row r="4" spans="1:6" ht="30" customHeight="1">
      <c r="A4" s="10"/>
      <c r="B4" s="16" t="s">
        <v>5</v>
      </c>
      <c r="C4" s="17">
        <v>1718</v>
      </c>
      <c r="D4" s="18">
        <v>85900</v>
      </c>
      <c r="E4" s="19">
        <v>1161716</v>
      </c>
      <c r="F4" s="20">
        <v>62626.2</v>
      </c>
    </row>
    <row r="5" spans="1:6" ht="30" customHeight="1">
      <c r="A5" s="10"/>
      <c r="B5" s="16" t="s">
        <v>6</v>
      </c>
      <c r="C5" s="17">
        <v>140</v>
      </c>
      <c r="D5" s="18">
        <v>78.21</v>
      </c>
      <c r="E5" s="19">
        <v>41822</v>
      </c>
      <c r="F5" s="20">
        <v>48.97</v>
      </c>
    </row>
    <row r="6" spans="1:6" ht="30" customHeight="1">
      <c r="A6" s="10"/>
      <c r="B6" s="16" t="s">
        <v>7</v>
      </c>
      <c r="C6" s="17">
        <v>212</v>
      </c>
      <c r="D6" s="18">
        <v>112.17</v>
      </c>
      <c r="E6" s="19">
        <v>45776</v>
      </c>
      <c r="F6" s="20">
        <v>160.95</v>
      </c>
    </row>
    <row r="7" spans="1:6" ht="30" customHeight="1">
      <c r="A7" s="10"/>
      <c r="B7" s="21" t="s">
        <v>8</v>
      </c>
      <c r="C7" s="22">
        <v>1536</v>
      </c>
      <c r="D7" s="23">
        <v>113.78</v>
      </c>
      <c r="E7" s="24">
        <v>414615</v>
      </c>
      <c r="F7" s="25">
        <v>137.33</v>
      </c>
    </row>
    <row r="8" spans="1:6" ht="30" customHeight="1">
      <c r="A8" s="26"/>
      <c r="B8" s="27" t="s">
        <v>9</v>
      </c>
      <c r="C8" s="28">
        <f>IF(SUM(C2:C7)=0,"",SUM(C2:C7))</f>
        <v>145317</v>
      </c>
      <c r="D8" s="29">
        <f>IF(C8="","",C8/158979*100)</f>
        <v>91.40641216764477</v>
      </c>
      <c r="E8" s="30">
        <f>IF(SUM(E2:E7)=0,"",SUM(E2:E7))</f>
        <v>57775734</v>
      </c>
      <c r="F8" s="31">
        <f>IF(E8="","",E8/60095191*100)</f>
        <v>96.1403617138017</v>
      </c>
    </row>
    <row r="9" spans="1:6" ht="30" customHeight="1">
      <c r="A9" s="32"/>
      <c r="B9" s="11" t="s">
        <v>10</v>
      </c>
      <c r="C9" s="12">
        <v>19558</v>
      </c>
      <c r="D9" s="13">
        <v>95.32</v>
      </c>
      <c r="E9" s="14">
        <v>6105993</v>
      </c>
      <c r="F9" s="15">
        <v>94.75</v>
      </c>
    </row>
    <row r="10" spans="1:6" ht="30" customHeight="1">
      <c r="A10" s="10"/>
      <c r="B10" s="21" t="s">
        <v>8</v>
      </c>
      <c r="C10" s="22">
        <v>814</v>
      </c>
      <c r="D10" s="23">
        <v>96.45</v>
      </c>
      <c r="E10" s="24">
        <v>336158</v>
      </c>
      <c r="F10" s="25">
        <v>85.38</v>
      </c>
    </row>
    <row r="11" spans="1:6" ht="30" customHeight="1">
      <c r="A11" s="26"/>
      <c r="B11" s="27" t="s">
        <v>9</v>
      </c>
      <c r="C11" s="28">
        <f>IF(SUM(C9:C10)=0,"",SUM(C9:C10))</f>
        <v>20372</v>
      </c>
      <c r="D11" s="29">
        <f>IF(C11="","",C11/21363*100)</f>
        <v>95.36113841688902</v>
      </c>
      <c r="E11" s="30">
        <f>IF(SUM(E9:E10)=0,"",SUM(E9:E10))</f>
        <v>6442151</v>
      </c>
      <c r="F11" s="31">
        <f>IF(E11="","",E11/6838297*100)</f>
        <v>94.20694947879568</v>
      </c>
    </row>
    <row r="12" spans="1:6" ht="30" customHeight="1">
      <c r="A12" s="32"/>
      <c r="B12" s="11" t="s">
        <v>11</v>
      </c>
      <c r="C12" s="12">
        <v>42149</v>
      </c>
      <c r="D12" s="13">
        <v>90.55</v>
      </c>
      <c r="E12" s="14">
        <v>20440557</v>
      </c>
      <c r="F12" s="15">
        <v>102.61</v>
      </c>
    </row>
    <row r="13" spans="1:6" ht="30" customHeight="1">
      <c r="A13" s="10"/>
      <c r="B13" s="16" t="s">
        <v>12</v>
      </c>
      <c r="C13" s="17">
        <v>410</v>
      </c>
      <c r="D13" s="18">
        <v>69.61</v>
      </c>
      <c r="E13" s="19">
        <v>90165</v>
      </c>
      <c r="F13" s="20">
        <v>81</v>
      </c>
    </row>
    <row r="14" spans="1:6" ht="30" customHeight="1">
      <c r="A14" s="10"/>
      <c r="B14" s="21" t="s">
        <v>8</v>
      </c>
      <c r="C14" s="22">
        <v>376</v>
      </c>
      <c r="D14" s="23">
        <v>69.37</v>
      </c>
      <c r="E14" s="24">
        <v>98550</v>
      </c>
      <c r="F14" s="25">
        <v>94.24</v>
      </c>
    </row>
    <row r="15" spans="1:6" ht="30" customHeight="1">
      <c r="A15" s="26"/>
      <c r="B15" s="27" t="s">
        <v>9</v>
      </c>
      <c r="C15" s="28">
        <f>IF(SUM(C12:C14)=0,"",SUM(C12:C14))</f>
        <v>42935</v>
      </c>
      <c r="D15" s="29">
        <f>IF(C15="","",C15/47678*100)</f>
        <v>90.0520156046814</v>
      </c>
      <c r="E15" s="30">
        <f>IF(SUM(E12:E14)=0,"",SUM(E12:E14))</f>
        <v>20629272</v>
      </c>
      <c r="F15" s="31">
        <f>IF(E15="","",E15/20136887*100)</f>
        <v>102.4451892688279</v>
      </c>
    </row>
    <row r="16" spans="1:6" ht="30" customHeight="1">
      <c r="A16" s="32"/>
      <c r="B16" s="11" t="s">
        <v>13</v>
      </c>
      <c r="C16" s="12">
        <v>6651</v>
      </c>
      <c r="D16" s="13">
        <v>78.94</v>
      </c>
      <c r="E16" s="14">
        <v>2373352</v>
      </c>
      <c r="F16" s="15">
        <v>79.62</v>
      </c>
    </row>
    <row r="17" spans="1:6" ht="30" customHeight="1">
      <c r="A17" s="10"/>
      <c r="B17" s="21" t="s">
        <v>8</v>
      </c>
      <c r="C17" s="22">
        <v>32</v>
      </c>
      <c r="D17" s="23">
        <v>91.43</v>
      </c>
      <c r="E17" s="24">
        <v>19597</v>
      </c>
      <c r="F17" s="25">
        <v>118.83</v>
      </c>
    </row>
    <row r="18" spans="1:6" ht="30" customHeight="1">
      <c r="A18" s="26"/>
      <c r="B18" s="27" t="s">
        <v>9</v>
      </c>
      <c r="C18" s="28">
        <f>IF(SUM(C16:C17)=0,"",SUM(C16:C17))</f>
        <v>6683</v>
      </c>
      <c r="D18" s="29">
        <f>IF(C18="","",C18/8460*100)</f>
        <v>78.99527186761229</v>
      </c>
      <c r="E18" s="30">
        <f>IF(SUM(E16:E17)=0,"",SUM(E16:E17))</f>
        <v>2392949</v>
      </c>
      <c r="F18" s="31">
        <f>IF(E18="","",E18/2997250*100)</f>
        <v>79.83815163900242</v>
      </c>
    </row>
    <row r="19" spans="1:7" ht="30" customHeight="1">
      <c r="A19" s="33" t="s">
        <v>14</v>
      </c>
      <c r="B19" s="34"/>
      <c r="C19" s="35">
        <f>IF(SUM(C18,C15,C11,C8)=0,"",SUM(C18,C15,C11,C8))</f>
        <v>215307</v>
      </c>
      <c r="D19" s="36">
        <f>IF(C19&lt;&gt;"",IF(C20&lt;&gt;"",C19/C20*100,""),"")</f>
        <v>91.046600135318</v>
      </c>
      <c r="E19" s="37">
        <f>IF(SUM(E18,E15,E11,E8)=0,"",SUM(E18,E15,E11,E8))</f>
        <v>87240106</v>
      </c>
      <c r="F19" s="31">
        <f>IF(E19&lt;&gt;"",IF(E20&lt;&gt;"",E19/E20*100,""),"")</f>
        <v>96.86067107909196</v>
      </c>
      <c r="G19" s="2"/>
    </row>
    <row r="20" spans="1:6" ht="30" customHeight="1" thickBot="1">
      <c r="A20" s="38" t="s">
        <v>15</v>
      </c>
      <c r="B20" s="39"/>
      <c r="C20" s="40">
        <v>236480</v>
      </c>
      <c r="D20" s="41">
        <v>108.11</v>
      </c>
      <c r="E20" s="42">
        <v>90067625</v>
      </c>
      <c r="F20" s="43">
        <v>127.17</v>
      </c>
    </row>
    <row r="24" ht="18">
      <c r="A24" s="44" t="s">
        <v>17</v>
      </c>
    </row>
    <row r="25" ht="18">
      <c r="A25" s="44" t="s">
        <v>18</v>
      </c>
    </row>
    <row r="26" ht="18">
      <c r="A26" s="44" t="s">
        <v>19</v>
      </c>
    </row>
  </sheetData>
  <sheetProtection/>
  <printOptions/>
  <pageMargins left="0.7874015748031497" right="0.3937007874015748" top="1.2598425196850394" bottom="0" header="0.5511811023622047" footer="0.5118110236220472"/>
  <pageSetup horizontalDpi="300" verticalDpi="300" orientation="portrait" paperSize="9" scale="73" r:id="rId2"/>
  <headerFooter>
    <oddHeader>&amp;L
 &amp;"ＭＳ 明朝,太字"&amp;12  2011年07月&amp;C&amp;"ＭＳ 明朝,太字"&amp;20 国際輸入航空貨物実績集計表   &amp;R
 &amp;"ＭＳ 明朝,太字 斜体"&amp;15JAFA事務局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willone</dc:creator>
  <cp:keywords/>
  <dc:description/>
  <cp:lastModifiedBy>馬場</cp:lastModifiedBy>
  <cp:lastPrinted>2011-08-17T01:34:09Z</cp:lastPrinted>
  <dcterms:created xsi:type="dcterms:W3CDTF">2010-08-02T01:01:10Z</dcterms:created>
  <dcterms:modified xsi:type="dcterms:W3CDTF">2011-08-17T01:46:10Z</dcterms:modified>
  <cp:category/>
  <cp:version/>
  <cp:contentType/>
  <cp:contentStatus/>
</cp:coreProperties>
</file>